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!!ARS-AMATEUR_RADIO_STATION\ARS_ANTENY\ANTENY-(KF)\ANTENY_BAZOOKA\"/>
    </mc:Choice>
  </mc:AlternateContent>
  <bookViews>
    <workbookView xWindow="0" yWindow="0" windowWidth="28800" windowHeight="1315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Q1" i="1" l="1"/>
  <c r="U1" i="1"/>
  <c r="T1" i="1"/>
  <c r="V1" i="1" s="1"/>
  <c r="AT27" i="1" l="1"/>
  <c r="X27" i="1"/>
  <c r="AM27" i="1"/>
  <c r="Q27" i="1"/>
  <c r="Y17" i="1"/>
  <c r="S1" i="1"/>
  <c r="F108" i="1"/>
  <c r="F107" i="1"/>
  <c r="H107" i="1" s="1"/>
  <c r="F106" i="1"/>
  <c r="F104" i="1"/>
  <c r="F103" i="1"/>
  <c r="F102" i="1"/>
  <c r="H102" i="1" s="1"/>
  <c r="F100" i="1"/>
  <c r="F99" i="1"/>
  <c r="H99" i="1" s="1"/>
  <c r="F98" i="1"/>
  <c r="F96" i="1"/>
  <c r="H96" i="1" s="1"/>
  <c r="F95" i="1"/>
  <c r="H95" i="1" s="1"/>
  <c r="F94" i="1"/>
  <c r="F92" i="1"/>
  <c r="F91" i="1"/>
  <c r="H91" i="1" s="1"/>
  <c r="F90" i="1"/>
  <c r="F88" i="1"/>
  <c r="H88" i="1" s="1"/>
  <c r="F87" i="1"/>
  <c r="F86" i="1"/>
  <c r="H86" i="1" s="1"/>
  <c r="F84" i="1"/>
  <c r="F83" i="1"/>
  <c r="F82" i="1"/>
  <c r="F80" i="1"/>
  <c r="H80" i="1" s="1"/>
  <c r="F79" i="1"/>
  <c r="H79" i="1" s="1"/>
  <c r="F78" i="1"/>
  <c r="H78" i="1" s="1"/>
  <c r="F76" i="1"/>
  <c r="F75" i="1"/>
  <c r="H75" i="1" s="1"/>
  <c r="F74" i="1"/>
  <c r="H74" i="1" s="1"/>
  <c r="F72" i="1"/>
  <c r="F71" i="1"/>
  <c r="F70" i="1"/>
  <c r="H70" i="1" s="1"/>
  <c r="F68" i="1"/>
  <c r="F67" i="1"/>
  <c r="H67" i="1" s="1"/>
  <c r="F66" i="1"/>
  <c r="F64" i="1"/>
  <c r="H64" i="1" s="1"/>
  <c r="F63" i="1"/>
  <c r="H63" i="1" s="1"/>
  <c r="F62" i="1"/>
  <c r="J108" i="1"/>
  <c r="J107" i="1"/>
  <c r="J106" i="1"/>
  <c r="J104" i="1"/>
  <c r="J103" i="1"/>
  <c r="J102" i="1"/>
  <c r="J100" i="1"/>
  <c r="J99" i="1"/>
  <c r="J98" i="1"/>
  <c r="J96" i="1"/>
  <c r="J95" i="1"/>
  <c r="J94" i="1"/>
  <c r="J92" i="1"/>
  <c r="J91" i="1"/>
  <c r="J90" i="1"/>
  <c r="J88" i="1"/>
  <c r="J87" i="1"/>
  <c r="J86" i="1"/>
  <c r="J84" i="1"/>
  <c r="J83" i="1"/>
  <c r="J82" i="1"/>
  <c r="J80" i="1"/>
  <c r="J79" i="1"/>
  <c r="J78" i="1"/>
  <c r="J76" i="1"/>
  <c r="J75" i="1"/>
  <c r="J74" i="1"/>
  <c r="J72" i="1"/>
  <c r="J71" i="1"/>
  <c r="J70" i="1"/>
  <c r="J68" i="1"/>
  <c r="J67" i="1"/>
  <c r="J66" i="1"/>
  <c r="J64" i="1"/>
  <c r="J63" i="1"/>
  <c r="J62" i="1"/>
  <c r="E108" i="1"/>
  <c r="E107" i="1"/>
  <c r="G107" i="1" s="1"/>
  <c r="E106" i="1"/>
  <c r="E104" i="1"/>
  <c r="E103" i="1"/>
  <c r="E102" i="1"/>
  <c r="G102" i="1" s="1"/>
  <c r="E100" i="1"/>
  <c r="G100" i="1" s="1"/>
  <c r="E99" i="1"/>
  <c r="G99" i="1" s="1"/>
  <c r="E98" i="1"/>
  <c r="G98" i="1" s="1"/>
  <c r="E96" i="1"/>
  <c r="G96" i="1" s="1"/>
  <c r="E95" i="1"/>
  <c r="G95" i="1" s="1"/>
  <c r="E94" i="1"/>
  <c r="E92" i="1"/>
  <c r="E91" i="1"/>
  <c r="G91" i="1" s="1"/>
  <c r="E90" i="1"/>
  <c r="G90" i="1" s="1"/>
  <c r="E88" i="1"/>
  <c r="E87" i="1"/>
  <c r="E86" i="1"/>
  <c r="G86" i="1" s="1"/>
  <c r="E84" i="1"/>
  <c r="G84" i="1" s="1"/>
  <c r="E83" i="1"/>
  <c r="G83" i="1" s="1"/>
  <c r="E82" i="1"/>
  <c r="E80" i="1"/>
  <c r="G80" i="1" s="1"/>
  <c r="E79" i="1"/>
  <c r="G79" i="1" s="1"/>
  <c r="E78" i="1"/>
  <c r="G78" i="1" s="1"/>
  <c r="E76" i="1"/>
  <c r="G76" i="1" s="1"/>
  <c r="E75" i="1"/>
  <c r="G75" i="1" s="1"/>
  <c r="E74" i="1"/>
  <c r="E72" i="1"/>
  <c r="E71" i="1"/>
  <c r="E70" i="1"/>
  <c r="G70" i="1" s="1"/>
  <c r="E68" i="1"/>
  <c r="G68" i="1" s="1"/>
  <c r="E67" i="1"/>
  <c r="E66" i="1"/>
  <c r="E64" i="1"/>
  <c r="G64" i="1" s="1"/>
  <c r="E63" i="1"/>
  <c r="G63" i="1" s="1"/>
  <c r="E62" i="1"/>
  <c r="I108" i="1"/>
  <c r="I107" i="1"/>
  <c r="I106" i="1"/>
  <c r="I104" i="1"/>
  <c r="I103" i="1"/>
  <c r="I102" i="1"/>
  <c r="I100" i="1"/>
  <c r="I99" i="1"/>
  <c r="I98" i="1"/>
  <c r="I96" i="1"/>
  <c r="I95" i="1"/>
  <c r="I94" i="1"/>
  <c r="I92" i="1"/>
  <c r="I91" i="1"/>
  <c r="I90" i="1"/>
  <c r="I88" i="1"/>
  <c r="I87" i="1"/>
  <c r="I86" i="1"/>
  <c r="I84" i="1"/>
  <c r="I83" i="1"/>
  <c r="I82" i="1"/>
  <c r="I80" i="1"/>
  <c r="I79" i="1"/>
  <c r="I78" i="1"/>
  <c r="I76" i="1"/>
  <c r="I75" i="1"/>
  <c r="I74" i="1"/>
  <c r="I72" i="1"/>
  <c r="I71" i="1"/>
  <c r="I70" i="1"/>
  <c r="I68" i="1"/>
  <c r="I67" i="1"/>
  <c r="I66" i="1"/>
  <c r="I64" i="1"/>
  <c r="I63" i="1"/>
  <c r="I62" i="1"/>
  <c r="Y7" i="1" l="1"/>
  <c r="W1" i="1"/>
  <c r="AM58" i="1" s="1"/>
  <c r="L100" i="1"/>
  <c r="N100" i="1" s="1"/>
  <c r="L62" i="1"/>
  <c r="N62" i="1" s="1"/>
  <c r="L72" i="1"/>
  <c r="N72" i="1" s="1"/>
  <c r="L83" i="1"/>
  <c r="N83" i="1" s="1"/>
  <c r="L94" i="1"/>
  <c r="N94" i="1" s="1"/>
  <c r="L104" i="1"/>
  <c r="N104" i="1" s="1"/>
  <c r="L84" i="1"/>
  <c r="N84" i="1" s="1"/>
  <c r="L106" i="1"/>
  <c r="N106" i="1" s="1"/>
  <c r="L66" i="1"/>
  <c r="N66" i="1" s="1"/>
  <c r="L76" i="1"/>
  <c r="N76" i="1" s="1"/>
  <c r="L87" i="1"/>
  <c r="N87" i="1" s="1"/>
  <c r="L98" i="1"/>
  <c r="N98" i="1" s="1"/>
  <c r="L108" i="1"/>
  <c r="N108" i="1" s="1"/>
  <c r="H100" i="1"/>
  <c r="L78" i="1"/>
  <c r="N78" i="1" s="1"/>
  <c r="L88" i="1"/>
  <c r="N88" i="1" s="1"/>
  <c r="H66" i="1"/>
  <c r="H87" i="1"/>
  <c r="H108" i="1"/>
  <c r="L68" i="1"/>
  <c r="N68" i="1" s="1"/>
  <c r="L79" i="1"/>
  <c r="N79" i="1" s="1"/>
  <c r="L90" i="1"/>
  <c r="N90" i="1" s="1"/>
  <c r="L70" i="1"/>
  <c r="N70" i="1" s="1"/>
  <c r="L80" i="1"/>
  <c r="N80" i="1" s="1"/>
  <c r="L91" i="1"/>
  <c r="N91" i="1" s="1"/>
  <c r="L102" i="1"/>
  <c r="N102" i="1" s="1"/>
  <c r="H68" i="1"/>
  <c r="H90" i="1"/>
  <c r="L67" i="1"/>
  <c r="N67" i="1" s="1"/>
  <c r="L99" i="1"/>
  <c r="N99" i="1" s="1"/>
  <c r="L71" i="1"/>
  <c r="N71" i="1" s="1"/>
  <c r="L82" i="1"/>
  <c r="N82" i="1" s="1"/>
  <c r="L92" i="1"/>
  <c r="N92" i="1" s="1"/>
  <c r="L103" i="1"/>
  <c r="N103" i="1" s="1"/>
  <c r="H76" i="1"/>
  <c r="H98" i="1"/>
  <c r="L63" i="1"/>
  <c r="N63" i="1" s="1"/>
  <c r="L74" i="1"/>
  <c r="N74" i="1" s="1"/>
  <c r="L95" i="1"/>
  <c r="N95" i="1" s="1"/>
  <c r="L75" i="1"/>
  <c r="N75" i="1" s="1"/>
  <c r="L86" i="1"/>
  <c r="N86" i="1" s="1"/>
  <c r="L107" i="1"/>
  <c r="N107" i="1" s="1"/>
  <c r="H71" i="1"/>
  <c r="H82" i="1"/>
  <c r="H92" i="1"/>
  <c r="H62" i="1"/>
  <c r="H72" i="1"/>
  <c r="H83" i="1"/>
  <c r="H94" i="1"/>
  <c r="H104" i="1"/>
  <c r="H84" i="1"/>
  <c r="H106" i="1"/>
  <c r="L64" i="1"/>
  <c r="N64" i="1" s="1"/>
  <c r="L96" i="1"/>
  <c r="N96" i="1" s="1"/>
  <c r="H103" i="1"/>
  <c r="K74" i="1"/>
  <c r="M74" i="1" s="1"/>
  <c r="K106" i="1"/>
  <c r="M106" i="1" s="1"/>
  <c r="K71" i="1"/>
  <c r="M71" i="1" s="1"/>
  <c r="K82" i="1"/>
  <c r="M82" i="1" s="1"/>
  <c r="K92" i="1"/>
  <c r="M92" i="1" s="1"/>
  <c r="K103" i="1"/>
  <c r="M103" i="1" s="1"/>
  <c r="K62" i="1"/>
  <c r="M62" i="1" s="1"/>
  <c r="K72" i="1"/>
  <c r="M72" i="1" s="1"/>
  <c r="K94" i="1"/>
  <c r="M94" i="1" s="1"/>
  <c r="K104" i="1"/>
  <c r="M104" i="1" s="1"/>
  <c r="K66" i="1"/>
  <c r="M66" i="1" s="1"/>
  <c r="K76" i="1"/>
  <c r="M76" i="1" s="1"/>
  <c r="K87" i="1"/>
  <c r="M87" i="1" s="1"/>
  <c r="K98" i="1"/>
  <c r="M98" i="1" s="1"/>
  <c r="K108" i="1"/>
  <c r="M108" i="1" s="1"/>
  <c r="K67" i="1"/>
  <c r="M67" i="1" s="1"/>
  <c r="K78" i="1"/>
  <c r="M78" i="1" s="1"/>
  <c r="K88" i="1"/>
  <c r="M88" i="1" s="1"/>
  <c r="K99" i="1"/>
  <c r="M99" i="1" s="1"/>
  <c r="G66" i="1"/>
  <c r="G87" i="1"/>
  <c r="G108" i="1"/>
  <c r="K68" i="1"/>
  <c r="M68" i="1" s="1"/>
  <c r="K79" i="1"/>
  <c r="M79" i="1" s="1"/>
  <c r="K90" i="1"/>
  <c r="M90" i="1" s="1"/>
  <c r="K100" i="1"/>
  <c r="M100" i="1" s="1"/>
  <c r="G67" i="1"/>
  <c r="G88" i="1"/>
  <c r="K70" i="1"/>
  <c r="M70" i="1" s="1"/>
  <c r="K80" i="1"/>
  <c r="M80" i="1" s="1"/>
  <c r="K91" i="1"/>
  <c r="M91" i="1" s="1"/>
  <c r="K102" i="1"/>
  <c r="M102" i="1" s="1"/>
  <c r="K83" i="1"/>
  <c r="M83" i="1" s="1"/>
  <c r="K95" i="1"/>
  <c r="M95" i="1" s="1"/>
  <c r="K75" i="1"/>
  <c r="M75" i="1" s="1"/>
  <c r="K96" i="1"/>
  <c r="M96" i="1" s="1"/>
  <c r="G71" i="1"/>
  <c r="G82" i="1"/>
  <c r="G92" i="1"/>
  <c r="G103" i="1"/>
  <c r="G62" i="1"/>
  <c r="G72" i="1"/>
  <c r="G94" i="1"/>
  <c r="G104" i="1"/>
  <c r="K63" i="1"/>
  <c r="M63" i="1" s="1"/>
  <c r="K84" i="1"/>
  <c r="M84" i="1" s="1"/>
  <c r="K64" i="1"/>
  <c r="M64" i="1" s="1"/>
  <c r="K86" i="1"/>
  <c r="M86" i="1" s="1"/>
  <c r="K107" i="1"/>
  <c r="M107" i="1" s="1"/>
  <c r="G74" i="1"/>
  <c r="G106" i="1"/>
</calcChain>
</file>

<file path=xl/sharedStrings.xml><?xml version="1.0" encoding="utf-8"?>
<sst xmlns="http://schemas.openxmlformats.org/spreadsheetml/2006/main" count="104" uniqueCount="55">
  <si>
    <t>PASMO</t>
  </si>
  <si>
    <t>160 m</t>
  </si>
  <si>
    <t>80 m</t>
  </si>
  <si>
    <t>50 m</t>
  </si>
  <si>
    <t>40 m</t>
  </si>
  <si>
    <t>30 m</t>
  </si>
  <si>
    <t>20 m</t>
  </si>
  <si>
    <t>17 m</t>
  </si>
  <si>
    <t>14 m</t>
  </si>
  <si>
    <t>12 m</t>
  </si>
  <si>
    <t>10 m</t>
  </si>
  <si>
    <t>6 m</t>
  </si>
  <si>
    <t>4 m</t>
  </si>
  <si>
    <t>dół</t>
  </si>
  <si>
    <t>środek</t>
  </si>
  <si>
    <t>góra</t>
  </si>
  <si>
    <t>Częst. F</t>
  </si>
  <si>
    <t>A</t>
  </si>
  <si>
    <t>B</t>
  </si>
  <si>
    <t>[m]</t>
  </si>
  <si>
    <t>Do</t>
  </si>
  <si>
    <t>TRX</t>
  </si>
  <si>
    <t>V</t>
  </si>
  <si>
    <t>C [m] = 20,574 / F</t>
  </si>
  <si>
    <t>A [m] = 99,06 / F</t>
  </si>
  <si>
    <t>C</t>
  </si>
  <si>
    <t>&lt;&lt; wybierz wymiary w [cm]</t>
  </si>
  <si>
    <t>wpisz w kratkę cokolwiek</t>
  </si>
  <si>
    <t>Jeśli nie wybrano jednostki, to są [m]</t>
  </si>
  <si>
    <t>L = A+2C</t>
  </si>
  <si>
    <t>Kabel  RG58</t>
  </si>
  <si>
    <t>`</t>
  </si>
  <si>
    <t>300 Ohm drabinka</t>
  </si>
  <si>
    <t>D = L/2 = B+C</t>
  </si>
  <si>
    <t>L (m)= 460/F[MHz]*0.3048= 140.21/F</t>
  </si>
  <si>
    <t>A (m)= 325/F[MHz]*0.3048= 99.06/F</t>
  </si>
  <si>
    <t>Tutaj należy podać</t>
  </si>
  <si>
    <t>Kalkulator do obliczania parametrów jednopasmowej anteny BAZOOKA</t>
  </si>
  <si>
    <t>C (m) = 20.574/F[MHz]</t>
  </si>
  <si>
    <t>lub drut</t>
  </si>
  <si>
    <t>Częstot. w [MHz] wynosi:</t>
  </si>
  <si>
    <t>częstotliwość rez. anteny.</t>
  </si>
  <si>
    <t>opracował SP9RQD na podstawie materiałów, zebranych z internetu</t>
  </si>
  <si>
    <t>L (ft)= 460/F[MHz]</t>
  </si>
  <si>
    <t>A (ft)= 325/F[MHz]</t>
  </si>
  <si>
    <t>B (m, ft) = A/2</t>
  </si>
  <si>
    <t>C (m, ft) = (L-A)/2</t>
  </si>
  <si>
    <t>D (m, ft) = L/2 = B+C</t>
  </si>
  <si>
    <t>A [ft] = 325 / F</t>
  </si>
  <si>
    <t>C [ft] = 67,5 / F</t>
  </si>
  <si>
    <t>[ft]</t>
  </si>
  <si>
    <t>&lt;&lt; wybierz wymiary w [ft]</t>
  </si>
  <si>
    <t>L</t>
  </si>
  <si>
    <t>D</t>
  </si>
  <si>
    <t>C (ft) = 67.5/F[MHz]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</si>
</sst>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32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sz val="24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b/>
      <sz val="20"/>
      <color theme="1"/>
      <name val="Consolas"/>
      <family val="3"/>
      <charset val="238"/>
    </font>
    <font>
      <b/>
      <sz val="28"/>
      <color theme="1"/>
      <name val="Consolas"/>
      <family val="3"/>
      <charset val="238"/>
    </font>
    <font>
      <b/>
      <sz val="36"/>
      <color theme="1"/>
      <name val="Consolas"/>
      <family val="3"/>
      <charset val="238"/>
    </font>
    <font>
      <b/>
      <sz val="18"/>
      <color theme="1"/>
      <name val="Arial Narrow"/>
      <family val="2"/>
      <charset val="238"/>
    </font>
    <font>
      <b/>
      <sz val="18"/>
      <color theme="1"/>
      <name val="Consolas"/>
      <family val="3"/>
      <charset val="238"/>
    </font>
    <font>
      <b/>
      <sz val="26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48"/>
      <color theme="1"/>
      <name val="Consolas"/>
      <family val="3"/>
      <charset val="238"/>
    </font>
    <font>
      <b/>
      <sz val="16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36"/>
      <color theme="1"/>
      <name val="Arial Narrow"/>
      <family val="2"/>
      <charset val="238"/>
    </font>
    <font>
      <b/>
      <i/>
      <sz val="28"/>
      <color theme="4" tint="-0.249977111117893"/>
      <name val="Arial Narrow"/>
      <family val="2"/>
      <charset val="238"/>
    </font>
    <font>
      <b/>
      <sz val="36"/>
      <color theme="4" tint="0.79998168889431442"/>
      <name val="Arial Narrow"/>
      <family val="2"/>
      <charset val="238"/>
    </font>
    <font>
      <b/>
      <sz val="26"/>
      <color theme="0"/>
      <name val="Calibri"/>
      <family val="2"/>
      <charset val="238"/>
      <scheme val="minor"/>
    </font>
    <font>
      <b/>
      <sz val="16"/>
      <color theme="1"/>
      <name val="Arial Narrow"/>
      <family val="2"/>
      <charset val="238"/>
    </font>
    <font>
      <b/>
      <sz val="28"/>
      <color theme="1"/>
      <name val="Arial Rounded MT Bold"/>
      <family val="2"/>
    </font>
  </fonts>
  <fills count="4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5" tint="0.79998168889431442"/>
        <bgColor rgb="FF81D41A"/>
      </patternFill>
    </fill>
    <fill>
      <patternFill patternType="solid">
        <fgColor theme="4" tint="0.79998168889431442"/>
        <bgColor rgb="FF81D41A"/>
      </patternFill>
    </fill>
    <fill>
      <patternFill patternType="solid">
        <fgColor theme="9" tint="0.59999389629810485"/>
        <bgColor rgb="FF81D41A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4" tint="0.79998168889431442"/>
        <bgColor indexed="64"/>
      </patternFill>
    </fill>
    <fill>
      <gradientFill degree="90">
        <stop position="0">
          <color theme="1" tint="5.0965910824915313E-2"/>
        </stop>
        <stop position="0.5">
          <color theme="0" tint="-5.0965910824915313E-2"/>
        </stop>
        <stop position="1">
          <color theme="1" tint="5.0965910824915313E-2"/>
        </stop>
      </gradientFill>
    </fill>
    <fill>
      <gradientFill degree="90">
        <stop position="0">
          <color theme="0" tint="-0.1490218817712943"/>
        </stop>
        <stop position="0.5">
          <color theme="0"/>
        </stop>
        <stop position="1">
          <color theme="0" tint="-0.1490218817712943"/>
        </stop>
      </gradientFill>
    </fill>
    <fill>
      <gradientFill degree="90">
        <stop position="0">
          <color theme="5" tint="-0.25098422193060094"/>
        </stop>
        <stop position="0.5">
          <color rgb="FFFFFF00"/>
        </stop>
        <stop position="1">
          <color theme="5" tint="-0.25098422193060094"/>
        </stop>
      </gradientFill>
    </fill>
    <fill>
      <gradientFill>
        <stop position="0">
          <color theme="5" tint="-0.25098422193060094"/>
        </stop>
        <stop position="0.5">
          <color rgb="FFFFFF00"/>
        </stop>
        <stop position="1">
          <color theme="5" tint="-0.25098422193060094"/>
        </stop>
      </gradientFill>
    </fill>
    <fill>
      <gradientFill degree="90">
        <stop position="0">
          <color theme="5" tint="-0.25098422193060094"/>
        </stop>
        <stop position="0.5">
          <color theme="7" tint="0.40000610370189521"/>
        </stop>
        <stop position="1">
          <color theme="5" tint="-0.25098422193060094"/>
        </stop>
      </gradientFill>
    </fill>
    <fill>
      <gradientFill>
        <stop position="0">
          <color theme="1" tint="5.0965910824915313E-2"/>
        </stop>
        <stop position="0.5">
          <color theme="0" tint="-5.0965910824915313E-2"/>
        </stop>
        <stop position="1">
          <color theme="1" tint="5.0965910824915313E-2"/>
        </stop>
      </gradientFill>
    </fill>
    <fill>
      <gradientFill>
        <stop position="0">
          <color theme="0" tint="-0.1490218817712943"/>
        </stop>
        <stop position="0.5">
          <color theme="0"/>
        </stop>
        <stop position="1">
          <color theme="0" tint="-0.1490218817712943"/>
        </stop>
      </gradientFill>
    </fill>
    <fill>
      <gradientFill>
        <stop position="0">
          <color theme="5" tint="-0.25098422193060094"/>
        </stop>
        <stop position="0.5">
          <color theme="7" tint="0.40000610370189521"/>
        </stop>
        <stop position="1">
          <color theme="5" tint="-0.25098422193060094"/>
        </stop>
      </gradient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gradientFill>
        <stop position="0">
          <color theme="2" tint="-0.49803155613879818"/>
        </stop>
        <stop position="0.5">
          <color theme="0" tint="-5.0965910824915313E-2"/>
        </stop>
        <stop position="1">
          <color theme="2" tint="-0.49803155613879818"/>
        </stop>
      </gradientFill>
    </fill>
    <fill>
      <patternFill patternType="solid">
        <fgColor theme="4" tint="0.59999389629810485"/>
        <bgColor indexed="64"/>
      </patternFill>
    </fill>
    <fill>
      <gradientFill>
        <stop position="0">
          <color theme="5" tint="-0.25098422193060094"/>
        </stop>
        <stop position="1">
          <color rgb="FFFFFF00"/>
        </stop>
      </gradientFill>
    </fill>
    <fill>
      <gradientFill type="path">
        <stop position="0">
          <color rgb="FFFFFF00"/>
        </stop>
        <stop position="1">
          <color theme="5" tint="-0.25098422193060094"/>
        </stop>
      </gradientFill>
    </fill>
    <fill>
      <gradientFill degree="270">
        <stop position="0">
          <color rgb="FFFFFF00"/>
        </stop>
        <stop position="1">
          <color theme="5" tint="-0.25098422193060094"/>
        </stop>
      </gradientFill>
    </fill>
    <fill>
      <gradientFill degree="180">
        <stop position="0">
          <color rgb="FFFFFF00"/>
        </stop>
        <stop position="1">
          <color theme="5" tint="-0.25098422193060094"/>
        </stop>
      </gradientFill>
    </fill>
    <fill>
      <gradientFill type="path" left="1" right="1" top="1" bottom="1">
        <stop position="0">
          <color rgb="FFFFFF00"/>
        </stop>
        <stop position="1">
          <color theme="5" tint="-0.25098422193060094"/>
        </stop>
      </gradientFill>
    </fill>
    <fill>
      <gradientFill>
        <stop position="0">
          <color rgb="FFFFFF00"/>
        </stop>
        <stop position="1">
          <color theme="5" tint="-0.25098422193060094"/>
        </stop>
      </gradientFill>
    </fill>
    <fill>
      <gradientFill type="path" top="1" bottom="1">
        <stop position="0">
          <color rgb="FFFFFF00"/>
        </stop>
        <stop position="1">
          <color theme="5" tint="-0.25098422193060094"/>
        </stop>
      </gradientFill>
    </fill>
    <fill>
      <gradientFill degree="90">
        <stop position="0">
          <color rgb="FFFFFF00"/>
        </stop>
        <stop position="1">
          <color theme="5" tint="-0.25098422193060094"/>
        </stop>
      </gradientFill>
    </fill>
    <fill>
      <gradientFill type="path" left="1" right="1">
        <stop position="0">
          <color rgb="FFFFFF00"/>
        </stop>
        <stop position="1">
          <color theme="5" tint="-0.25098422193060094"/>
        </stop>
      </gradientFill>
    </fill>
    <fill>
      <patternFill patternType="solid">
        <fgColor theme="5" tint="0.79998168889431442"/>
        <bgColor rgb="FFFFFF00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</fills>
  <borders count="7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266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21" borderId="13" xfId="0" applyFill="1" applyBorder="1"/>
    <xf numFmtId="0" fontId="0" fillId="21" borderId="18" xfId="0" applyFill="1" applyBorder="1"/>
    <xf numFmtId="0" fontId="0" fillId="21" borderId="14" xfId="0" applyFill="1" applyBorder="1"/>
    <xf numFmtId="0" fontId="0" fillId="0" borderId="53" xfId="0" applyBorder="1"/>
    <xf numFmtId="0" fontId="0" fillId="0" borderId="0" xfId="0" applyBorder="1"/>
    <xf numFmtId="0" fontId="0" fillId="0" borderId="52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4" xfId="0" applyFill="1" applyBorder="1"/>
    <xf numFmtId="0" fontId="0" fillId="0" borderId="15" xfId="0" applyBorder="1"/>
    <xf numFmtId="0" fontId="0" fillId="0" borderId="16" xfId="0" applyBorder="1"/>
    <xf numFmtId="0" fontId="0" fillId="0" borderId="58" xfId="0" applyFill="1" applyBorder="1"/>
    <xf numFmtId="0" fontId="0" fillId="0" borderId="59" xfId="0" applyFill="1" applyBorder="1"/>
    <xf numFmtId="0" fontId="0" fillId="0" borderId="53" xfId="0" applyFill="1" applyBorder="1"/>
    <xf numFmtId="0" fontId="0" fillId="0" borderId="60" xfId="0" applyFill="1" applyBorder="1"/>
    <xf numFmtId="0" fontId="0" fillId="0" borderId="56" xfId="0" applyFill="1" applyBorder="1"/>
    <xf numFmtId="0" fontId="0" fillId="0" borderId="61" xfId="0" applyFill="1" applyBorder="1"/>
    <xf numFmtId="0" fontId="0" fillId="0" borderId="62" xfId="0" applyBorder="1"/>
    <xf numFmtId="0" fontId="0" fillId="0" borderId="16" xfId="0" applyFill="1" applyBorder="1"/>
    <xf numFmtId="0" fontId="0" fillId="0" borderId="19" xfId="0" applyBorder="1"/>
    <xf numFmtId="0" fontId="0" fillId="0" borderId="49" xfId="0" applyBorder="1"/>
    <xf numFmtId="0" fontId="0" fillId="0" borderId="48" xfId="0" applyFill="1" applyBorder="1"/>
    <xf numFmtId="0" fontId="0" fillId="0" borderId="15" xfId="0" applyFill="1" applyBorder="1"/>
    <xf numFmtId="0" fontId="0" fillId="0" borderId="51" xfId="0" applyBorder="1"/>
    <xf numFmtId="0" fontId="0" fillId="0" borderId="51" xfId="0" applyFill="1" applyBorder="1"/>
    <xf numFmtId="0" fontId="0" fillId="0" borderId="49" xfId="0" applyFill="1" applyBorder="1"/>
    <xf numFmtId="0" fontId="0" fillId="0" borderId="63" xfId="0" applyFill="1" applyBorder="1"/>
    <xf numFmtId="0" fontId="0" fillId="0" borderId="64" xfId="0" applyFill="1" applyBorder="1"/>
    <xf numFmtId="0" fontId="0" fillId="0" borderId="19" xfId="0" applyFill="1" applyBorder="1"/>
    <xf numFmtId="0" fontId="0" fillId="0" borderId="50" xfId="0" applyBorder="1"/>
    <xf numFmtId="0" fontId="0" fillId="0" borderId="17" xfId="0" applyFill="1" applyBorder="1"/>
    <xf numFmtId="0" fontId="0" fillId="35" borderId="17" xfId="0" applyFill="1" applyBorder="1"/>
    <xf numFmtId="0" fontId="0" fillId="36" borderId="15" xfId="0" applyFill="1" applyBorder="1"/>
    <xf numFmtId="0" fontId="0" fillId="36" borderId="0" xfId="0" applyFill="1" applyBorder="1"/>
    <xf numFmtId="0" fontId="0" fillId="37" borderId="50" xfId="0" applyFill="1" applyBorder="1"/>
    <xf numFmtId="0" fontId="0" fillId="33" borderId="18" xfId="0" applyFill="1" applyBorder="1"/>
    <xf numFmtId="0" fontId="0" fillId="38" borderId="16" xfId="0" applyFill="1" applyBorder="1"/>
    <xf numFmtId="0" fontId="0" fillId="38" borderId="0" xfId="0" applyFill="1" applyBorder="1"/>
    <xf numFmtId="0" fontId="0" fillId="38" borderId="18" xfId="0" applyFill="1" applyBorder="1"/>
    <xf numFmtId="0" fontId="0" fillId="38" borderId="13" xfId="0" applyFill="1" applyBorder="1"/>
    <xf numFmtId="0" fontId="0" fillId="39" borderId="48" xfId="0" applyFill="1" applyBorder="1"/>
    <xf numFmtId="0" fontId="0" fillId="40" borderId="19" xfId="0" applyFill="1" applyBorder="1"/>
    <xf numFmtId="0" fontId="0" fillId="34" borderId="49" xfId="0" applyFill="1" applyBorder="1"/>
    <xf numFmtId="0" fontId="0" fillId="41" borderId="51" xfId="0" applyFill="1" applyBorder="1"/>
    <xf numFmtId="0" fontId="0" fillId="33" borderId="14" xfId="0" applyFill="1" applyBorder="1"/>
    <xf numFmtId="0" fontId="22" fillId="0" borderId="65" xfId="0" applyFont="1" applyFill="1" applyBorder="1" applyAlignment="1" applyProtection="1">
      <alignment horizontal="center" vertical="center"/>
      <protection locked="0"/>
    </xf>
    <xf numFmtId="0" fontId="22" fillId="0" borderId="3" xfId="0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hidden="1"/>
    </xf>
    <xf numFmtId="0" fontId="0" fillId="0" borderId="0" xfId="0" applyFill="1" applyProtection="1">
      <protection hidden="1"/>
    </xf>
    <xf numFmtId="0" fontId="0" fillId="0" borderId="0" xfId="0" applyFill="1" applyProtection="1">
      <protection locked="0"/>
    </xf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164" fontId="14" fillId="9" borderId="4" xfId="0" applyNumberFormat="1" applyFont="1" applyFill="1" applyBorder="1" applyAlignment="1" applyProtection="1">
      <alignment vertical="center"/>
      <protection hidden="1"/>
    </xf>
    <xf numFmtId="164" fontId="14" fillId="17" borderId="37" xfId="0" applyNumberFormat="1" applyFont="1" applyFill="1" applyBorder="1" applyAlignment="1" applyProtection="1">
      <alignment horizontal="center" vertical="center"/>
      <protection hidden="1"/>
    </xf>
    <xf numFmtId="164" fontId="14" fillId="14" borderId="38" xfId="0" applyNumberFormat="1" applyFont="1" applyFill="1" applyBorder="1" applyAlignment="1" applyProtection="1">
      <alignment horizontal="center" vertical="center"/>
      <protection hidden="1"/>
    </xf>
    <xf numFmtId="164" fontId="17" fillId="13" borderId="40" xfId="0" applyNumberFormat="1" applyFont="1" applyFill="1" applyBorder="1" applyAlignment="1" applyProtection="1">
      <alignment horizontal="center" vertical="center"/>
      <protection hidden="1"/>
    </xf>
    <xf numFmtId="164" fontId="14" fillId="13" borderId="41" xfId="0" applyNumberFormat="1" applyFont="1" applyFill="1" applyBorder="1" applyAlignment="1" applyProtection="1">
      <alignment horizontal="center" vertical="center"/>
      <protection hidden="1"/>
    </xf>
    <xf numFmtId="164" fontId="17" fillId="11" borderId="2" xfId="0" applyNumberFormat="1" applyFont="1" applyFill="1" applyBorder="1" applyAlignment="1" applyProtection="1">
      <alignment horizontal="center" vertical="center"/>
      <protection hidden="1"/>
    </xf>
    <xf numFmtId="164" fontId="14" fillId="11" borderId="32" xfId="0" applyNumberFormat="1" applyFont="1" applyFill="1" applyBorder="1" applyAlignment="1" applyProtection="1">
      <alignment horizontal="center" vertical="center"/>
      <protection hidden="1"/>
    </xf>
    <xf numFmtId="164" fontId="17" fillId="12" borderId="34" xfId="0" applyNumberFormat="1" applyFont="1" applyFill="1" applyBorder="1" applyAlignment="1" applyProtection="1">
      <alignment horizontal="center" vertical="center"/>
      <protection hidden="1"/>
    </xf>
    <xf numFmtId="164" fontId="14" fillId="12" borderId="35" xfId="0" applyNumberFormat="1" applyFont="1" applyFill="1" applyBorder="1" applyAlignment="1" applyProtection="1">
      <alignment horizontal="center" vertical="center"/>
      <protection hidden="1"/>
    </xf>
    <xf numFmtId="0" fontId="0" fillId="0" borderId="43" xfId="0" applyFill="1" applyBorder="1" applyProtection="1">
      <protection hidden="1"/>
    </xf>
    <xf numFmtId="0" fontId="0" fillId="0" borderId="0" xfId="0" applyFill="1" applyBorder="1" applyProtection="1">
      <protection hidden="1"/>
    </xf>
    <xf numFmtId="164" fontId="17" fillId="13" borderId="42" xfId="0" applyNumberFormat="1" applyFont="1" applyFill="1" applyBorder="1" applyAlignment="1" applyProtection="1">
      <alignment horizontal="center" vertical="center"/>
      <protection hidden="1"/>
    </xf>
    <xf numFmtId="164" fontId="14" fillId="13" borderId="21" xfId="0" applyNumberFormat="1" applyFont="1" applyFill="1" applyBorder="1" applyAlignment="1" applyProtection="1">
      <alignment horizontal="center" vertical="center"/>
      <protection hidden="1"/>
    </xf>
    <xf numFmtId="164" fontId="17" fillId="11" borderId="12" xfId="0" applyNumberFormat="1" applyFont="1" applyFill="1" applyBorder="1" applyAlignment="1" applyProtection="1">
      <alignment horizontal="center" vertical="center"/>
      <protection hidden="1"/>
    </xf>
    <xf numFmtId="164" fontId="14" fillId="11" borderId="30" xfId="0" applyNumberFormat="1" applyFont="1" applyFill="1" applyBorder="1" applyAlignment="1" applyProtection="1">
      <alignment horizontal="center" vertical="center"/>
      <protection hidden="1"/>
    </xf>
    <xf numFmtId="0" fontId="29" fillId="48" borderId="65" xfId="0" applyFont="1" applyFill="1" applyBorder="1" applyAlignment="1" applyProtection="1">
      <alignment horizontal="center" vertical="center" shrinkToFit="1"/>
      <protection hidden="1"/>
    </xf>
    <xf numFmtId="0" fontId="29" fillId="48" borderId="66" xfId="0" applyFont="1" applyFill="1" applyBorder="1" applyAlignment="1" applyProtection="1">
      <alignment horizontal="center" vertical="center" shrinkToFit="1"/>
      <protection hidden="1"/>
    </xf>
    <xf numFmtId="0" fontId="14" fillId="32" borderId="49" xfId="0" applyFont="1" applyFill="1" applyBorder="1" applyAlignment="1" applyProtection="1">
      <alignment horizontal="left" vertical="center"/>
      <protection hidden="1"/>
    </xf>
    <xf numFmtId="0" fontId="14" fillId="32" borderId="22" xfId="0" applyFont="1" applyFill="1" applyBorder="1" applyAlignment="1" applyProtection="1">
      <alignment horizontal="left" vertical="center"/>
      <protection hidden="1"/>
    </xf>
    <xf numFmtId="2" fontId="14" fillId="13" borderId="20" xfId="0" applyNumberFormat="1" applyFont="1" applyFill="1" applyBorder="1" applyAlignment="1" applyProtection="1">
      <alignment vertical="center"/>
      <protection hidden="1"/>
    </xf>
    <xf numFmtId="2" fontId="14" fillId="13" borderId="21" xfId="0" applyNumberFormat="1" applyFont="1" applyFill="1" applyBorder="1" applyAlignment="1" applyProtection="1">
      <alignment vertical="center"/>
      <protection hidden="1"/>
    </xf>
    <xf numFmtId="2" fontId="14" fillId="13" borderId="74" xfId="0" applyNumberFormat="1" applyFont="1" applyFill="1" applyBorder="1" applyAlignment="1" applyProtection="1">
      <alignment vertical="center"/>
      <protection hidden="1"/>
    </xf>
    <xf numFmtId="2" fontId="14" fillId="11" borderId="22" xfId="0" applyNumberFormat="1" applyFont="1" applyFill="1" applyBorder="1" applyAlignment="1" applyProtection="1">
      <alignment vertical="center"/>
      <protection hidden="1"/>
    </xf>
    <xf numFmtId="2" fontId="14" fillId="11" borderId="23" xfId="0" applyNumberFormat="1" applyFont="1" applyFill="1" applyBorder="1" applyAlignment="1" applyProtection="1">
      <alignment vertical="center"/>
      <protection hidden="1"/>
    </xf>
    <xf numFmtId="2" fontId="14" fillId="11" borderId="3" xfId="0" applyNumberFormat="1" applyFont="1" applyFill="1" applyBorder="1" applyAlignment="1" applyProtection="1">
      <alignment vertical="center"/>
      <protection hidden="1"/>
    </xf>
    <xf numFmtId="2" fontId="14" fillId="11" borderId="25" xfId="0" applyNumberFormat="1" applyFont="1" applyFill="1" applyBorder="1" applyAlignment="1" applyProtection="1">
      <alignment vertical="center"/>
      <protection hidden="1"/>
    </xf>
    <xf numFmtId="2" fontId="14" fillId="12" borderId="26" xfId="0" applyNumberFormat="1" applyFont="1" applyFill="1" applyBorder="1" applyAlignment="1" applyProtection="1">
      <alignment vertical="center"/>
      <protection hidden="1"/>
    </xf>
    <xf numFmtId="2" fontId="14" fillId="12" borderId="27" xfId="0" applyNumberFormat="1" applyFont="1" applyFill="1" applyBorder="1" applyAlignment="1" applyProtection="1">
      <alignment vertical="center"/>
      <protection hidden="1"/>
    </xf>
    <xf numFmtId="2" fontId="14" fillId="12" borderId="75" xfId="0" applyNumberFormat="1" applyFont="1" applyFill="1" applyBorder="1" applyAlignment="1" applyProtection="1">
      <alignment vertical="center"/>
      <protection hidden="1"/>
    </xf>
    <xf numFmtId="2" fontId="0" fillId="0" borderId="43" xfId="0" applyNumberFormat="1" applyFill="1" applyBorder="1" applyProtection="1">
      <protection hidden="1"/>
    </xf>
    <xf numFmtId="2" fontId="0" fillId="16" borderId="43" xfId="0" applyNumberFormat="1" applyFill="1" applyBorder="1" applyProtection="1">
      <protection hidden="1"/>
    </xf>
    <xf numFmtId="2" fontId="0" fillId="0" borderId="0" xfId="0" applyNumberFormat="1" applyFill="1" applyBorder="1" applyProtection="1">
      <protection hidden="1"/>
    </xf>
    <xf numFmtId="0" fontId="31" fillId="18" borderId="44" xfId="0" applyFont="1" applyFill="1" applyBorder="1" applyAlignment="1" applyProtection="1">
      <alignment horizontal="center" vertical="center"/>
      <protection hidden="1"/>
    </xf>
    <xf numFmtId="164" fontId="14" fillId="15" borderId="24" xfId="0" applyNumberFormat="1" applyFont="1" applyFill="1" applyBorder="1" applyAlignment="1" applyProtection="1">
      <alignment horizontal="center" vertical="center"/>
      <protection hidden="1"/>
    </xf>
    <xf numFmtId="164" fontId="14" fillId="15" borderId="25" xfId="0" applyNumberFormat="1" applyFont="1" applyFill="1" applyBorder="1" applyAlignment="1" applyProtection="1">
      <alignment horizontal="center" vertical="center"/>
      <protection hidden="1"/>
    </xf>
    <xf numFmtId="164" fontId="14" fillId="9" borderId="28" xfId="0" applyNumberFormat="1" applyFont="1" applyFill="1" applyBorder="1" applyAlignment="1" applyProtection="1">
      <alignment horizontal="center" vertical="center"/>
      <protection hidden="1"/>
    </xf>
    <xf numFmtId="164" fontId="14" fillId="9" borderId="29" xfId="0" applyNumberFormat="1" applyFont="1" applyFill="1" applyBorder="1" applyAlignment="1" applyProtection="1">
      <alignment horizontal="center" vertical="center"/>
      <protection hidden="1"/>
    </xf>
    <xf numFmtId="164" fontId="18" fillId="10" borderId="22" xfId="0" applyNumberFormat="1" applyFont="1" applyFill="1" applyBorder="1" applyAlignment="1" applyProtection="1">
      <alignment horizontal="center" vertical="center"/>
      <protection hidden="1"/>
    </xf>
    <xf numFmtId="164" fontId="18" fillId="10" borderId="23" xfId="0" applyNumberFormat="1" applyFont="1" applyFill="1" applyBorder="1" applyAlignment="1" applyProtection="1">
      <alignment horizontal="center" vertical="center"/>
      <protection hidden="1"/>
    </xf>
    <xf numFmtId="164" fontId="18" fillId="10" borderId="20" xfId="0" applyNumberFormat="1" applyFont="1" applyFill="1" applyBorder="1" applyAlignment="1" applyProtection="1">
      <alignment horizontal="center" vertical="center"/>
      <protection hidden="1"/>
    </xf>
    <xf numFmtId="164" fontId="18" fillId="10" borderId="21" xfId="0" applyNumberFormat="1" applyFont="1" applyFill="1" applyBorder="1" applyAlignment="1" applyProtection="1">
      <alignment horizontal="center" vertical="center"/>
      <protection hidden="1"/>
    </xf>
    <xf numFmtId="164" fontId="18" fillId="15" borderId="20" xfId="0" applyNumberFormat="1" applyFont="1" applyFill="1" applyBorder="1" applyAlignment="1" applyProtection="1">
      <alignment horizontal="center" vertical="center"/>
      <protection hidden="1"/>
    </xf>
    <xf numFmtId="164" fontId="18" fillId="15" borderId="21" xfId="0" applyNumberFormat="1" applyFont="1" applyFill="1" applyBorder="1" applyAlignment="1" applyProtection="1">
      <alignment horizontal="center" vertical="center"/>
      <protection hidden="1"/>
    </xf>
    <xf numFmtId="164" fontId="18" fillId="15" borderId="22" xfId="0" applyNumberFormat="1" applyFont="1" applyFill="1" applyBorder="1" applyAlignment="1" applyProtection="1">
      <alignment horizontal="center" vertical="center"/>
      <protection hidden="1"/>
    </xf>
    <xf numFmtId="164" fontId="18" fillId="15" borderId="23" xfId="0" applyNumberFormat="1" applyFont="1" applyFill="1" applyBorder="1" applyAlignment="1" applyProtection="1">
      <alignment horizontal="center" vertical="center"/>
      <protection hidden="1"/>
    </xf>
    <xf numFmtId="164" fontId="14" fillId="10" borderId="24" xfId="0" applyNumberFormat="1" applyFont="1" applyFill="1" applyBorder="1" applyAlignment="1" applyProtection="1">
      <alignment horizontal="center" vertical="center"/>
      <protection hidden="1"/>
    </xf>
    <xf numFmtId="164" fontId="14" fillId="10" borderId="25" xfId="0" applyNumberFormat="1" applyFont="1" applyFill="1" applyBorder="1" applyAlignment="1" applyProtection="1">
      <alignment horizontal="center" vertical="center"/>
      <protection hidden="1"/>
    </xf>
    <xf numFmtId="164" fontId="26" fillId="18" borderId="67" xfId="0" applyNumberFormat="1" applyFont="1" applyFill="1" applyBorder="1" applyAlignment="1" applyProtection="1">
      <alignment horizontal="center" vertical="center" shrinkToFit="1"/>
      <protection hidden="1"/>
    </xf>
    <xf numFmtId="164" fontId="26" fillId="18" borderId="68" xfId="0" applyNumberFormat="1" applyFont="1" applyFill="1" applyBorder="1" applyAlignment="1" applyProtection="1">
      <alignment horizontal="center" vertical="center" shrinkToFit="1"/>
      <protection hidden="1"/>
    </xf>
    <xf numFmtId="0" fontId="20" fillId="31" borderId="15" xfId="0" applyFont="1" applyFill="1" applyBorder="1" applyAlignment="1" applyProtection="1">
      <alignment horizontal="center" vertical="top" shrinkToFit="1"/>
      <protection hidden="1"/>
    </xf>
    <xf numFmtId="0" fontId="20" fillId="31" borderId="0" xfId="0" applyFont="1" applyFill="1" applyBorder="1" applyAlignment="1" applyProtection="1">
      <alignment horizontal="center" vertical="top" shrinkToFit="1"/>
      <protection hidden="1"/>
    </xf>
    <xf numFmtId="0" fontId="20" fillId="31" borderId="16" xfId="0" applyFont="1" applyFill="1" applyBorder="1" applyAlignment="1" applyProtection="1">
      <alignment horizontal="center" vertical="top" shrinkToFit="1"/>
      <protection hidden="1"/>
    </xf>
    <xf numFmtId="164" fontId="14" fillId="9" borderId="4" xfId="0" applyNumberFormat="1" applyFont="1" applyFill="1" applyBorder="1" applyAlignment="1" applyProtection="1">
      <alignment horizontal="center" vertical="center"/>
      <protection hidden="1"/>
    </xf>
    <xf numFmtId="164" fontId="14" fillId="9" borderId="31" xfId="0" applyNumberFormat="1" applyFont="1" applyFill="1" applyBorder="1" applyAlignment="1" applyProtection="1">
      <alignment horizontal="center" vertical="center"/>
      <protection hidden="1"/>
    </xf>
    <xf numFmtId="164" fontId="14" fillId="9" borderId="33" xfId="0" applyNumberFormat="1" applyFont="1" applyFill="1" applyBorder="1" applyAlignment="1" applyProtection="1">
      <alignment horizontal="center" vertical="center"/>
      <protection hidden="1"/>
    </xf>
    <xf numFmtId="164" fontId="14" fillId="9" borderId="39" xfId="0" applyNumberFormat="1" applyFont="1" applyFill="1" applyBorder="1" applyAlignment="1" applyProtection="1">
      <alignment horizontal="center" vertical="center"/>
      <protection hidden="1"/>
    </xf>
    <xf numFmtId="164" fontId="14" fillId="9" borderId="36" xfId="0" applyNumberFormat="1" applyFont="1" applyFill="1" applyBorder="1" applyAlignment="1" applyProtection="1">
      <alignment horizontal="center" vertical="center"/>
      <protection hidden="1"/>
    </xf>
    <xf numFmtId="164" fontId="14" fillId="9" borderId="6" xfId="0" applyNumberFormat="1" applyFont="1" applyFill="1" applyBorder="1" applyAlignment="1" applyProtection="1">
      <alignment horizontal="center" vertical="center"/>
      <protection hidden="1"/>
    </xf>
    <xf numFmtId="165" fontId="23" fillId="46" borderId="65" xfId="0" applyNumberFormat="1" applyFont="1" applyFill="1" applyBorder="1" applyAlignment="1" applyProtection="1">
      <alignment horizontal="center" vertical="center" shrinkToFit="1"/>
      <protection locked="0"/>
    </xf>
    <xf numFmtId="165" fontId="23" fillId="46" borderId="68" xfId="0" applyNumberFormat="1" applyFont="1" applyFill="1" applyBorder="1" applyAlignment="1" applyProtection="1">
      <alignment horizontal="center" vertical="center" shrinkToFit="1"/>
      <protection locked="0"/>
    </xf>
    <xf numFmtId="0" fontId="14" fillId="32" borderId="13" xfId="0" applyFont="1" applyFill="1" applyBorder="1" applyAlignment="1" applyProtection="1">
      <alignment horizontal="center" vertical="center"/>
      <protection hidden="1"/>
    </xf>
    <xf numFmtId="0" fontId="14" fillId="32" borderId="18" xfId="0" applyFont="1" applyFill="1" applyBorder="1" applyAlignment="1" applyProtection="1">
      <alignment horizontal="center" vertical="center"/>
      <protection hidden="1"/>
    </xf>
    <xf numFmtId="0" fontId="14" fillId="32" borderId="17" xfId="0" applyFont="1" applyFill="1" applyBorder="1" applyAlignment="1" applyProtection="1">
      <alignment horizontal="center" vertical="center"/>
      <protection hidden="1"/>
    </xf>
    <xf numFmtId="0" fontId="14" fillId="32" borderId="14" xfId="0" applyFont="1" applyFill="1" applyBorder="1" applyAlignment="1" applyProtection="1">
      <alignment horizontal="center" vertical="center"/>
      <protection hidden="1"/>
    </xf>
    <xf numFmtId="0" fontId="21" fillId="24" borderId="15" xfId="0" applyFont="1" applyFill="1" applyBorder="1" applyAlignment="1">
      <alignment horizontal="center"/>
    </xf>
    <xf numFmtId="0" fontId="21" fillId="24" borderId="0" xfId="0" applyFont="1" applyFill="1" applyBorder="1" applyAlignment="1">
      <alignment horizontal="center"/>
    </xf>
    <xf numFmtId="0" fontId="21" fillId="24" borderId="16" xfId="0" applyFont="1" applyFill="1" applyBorder="1" applyAlignment="1">
      <alignment horizontal="center"/>
    </xf>
    <xf numFmtId="0" fontId="0" fillId="24" borderId="50" xfId="0" applyFill="1" applyBorder="1" applyAlignment="1">
      <alignment horizontal="center"/>
    </xf>
    <xf numFmtId="0" fontId="0" fillId="24" borderId="17" xfId="0" applyFill="1" applyBorder="1" applyAlignment="1">
      <alignment horizontal="center"/>
    </xf>
    <xf numFmtId="0" fontId="0" fillId="24" borderId="48" xfId="0" applyFill="1" applyBorder="1" applyAlignment="1">
      <alignment horizontal="center"/>
    </xf>
    <xf numFmtId="0" fontId="0" fillId="25" borderId="50" xfId="0" applyFill="1" applyBorder="1" applyAlignment="1">
      <alignment horizontal="center"/>
    </xf>
    <xf numFmtId="0" fontId="0" fillId="25" borderId="17" xfId="0" applyFill="1" applyBorder="1" applyAlignment="1">
      <alignment horizontal="center"/>
    </xf>
    <xf numFmtId="0" fontId="0" fillId="25" borderId="48" xfId="0" applyFill="1" applyBorder="1" applyAlignment="1">
      <alignment horizontal="center"/>
    </xf>
    <xf numFmtId="0" fontId="0" fillId="26" borderId="50" xfId="0" applyFill="1" applyBorder="1" applyAlignment="1">
      <alignment horizontal="center"/>
    </xf>
    <xf numFmtId="0" fontId="0" fillId="26" borderId="17" xfId="0" applyFill="1" applyBorder="1" applyAlignment="1">
      <alignment horizontal="center"/>
    </xf>
    <xf numFmtId="0" fontId="0" fillId="26" borderId="48" xfId="0" applyFill="1" applyBorder="1" applyAlignment="1">
      <alignment horizontal="center"/>
    </xf>
    <xf numFmtId="0" fontId="0" fillId="26" borderId="15" xfId="0" applyFill="1" applyBorder="1" applyAlignment="1">
      <alignment horizontal="center"/>
    </xf>
    <xf numFmtId="0" fontId="0" fillId="26" borderId="0" xfId="0" applyFill="1" applyBorder="1" applyAlignment="1">
      <alignment horizontal="center"/>
    </xf>
    <xf numFmtId="0" fontId="0" fillId="26" borderId="16" xfId="0" applyFill="1" applyBorder="1" applyAlignment="1">
      <alignment horizontal="center"/>
    </xf>
    <xf numFmtId="0" fontId="20" fillId="31" borderId="15" xfId="0" applyFont="1" applyFill="1" applyBorder="1" applyAlignment="1" applyProtection="1">
      <alignment horizontal="center" shrinkToFit="1"/>
      <protection hidden="1"/>
    </xf>
    <xf numFmtId="0" fontId="20" fillId="31" borderId="0" xfId="0" applyFont="1" applyFill="1" applyBorder="1" applyAlignment="1" applyProtection="1">
      <alignment horizontal="center" shrinkToFit="1"/>
      <protection hidden="1"/>
    </xf>
    <xf numFmtId="0" fontId="20" fillId="31" borderId="16" xfId="0" applyFont="1" applyFill="1" applyBorder="1" applyAlignment="1" applyProtection="1">
      <alignment horizontal="center" shrinkToFit="1"/>
      <protection hidden="1"/>
    </xf>
    <xf numFmtId="0" fontId="24" fillId="32" borderId="15" xfId="0" applyFont="1" applyFill="1" applyBorder="1" applyAlignment="1" applyProtection="1">
      <alignment horizontal="center" vertical="center" wrapText="1" shrinkToFit="1"/>
      <protection hidden="1"/>
    </xf>
    <xf numFmtId="0" fontId="24" fillId="32" borderId="0" xfId="0" applyFont="1" applyFill="1" applyBorder="1" applyAlignment="1" applyProtection="1">
      <alignment horizontal="center" vertical="center" wrapText="1" shrinkToFit="1"/>
      <protection hidden="1"/>
    </xf>
    <xf numFmtId="0" fontId="24" fillId="32" borderId="51" xfId="0" applyFont="1" applyFill="1" applyBorder="1" applyAlignment="1" applyProtection="1">
      <alignment horizontal="center" vertical="center" wrapText="1" shrinkToFit="1"/>
      <protection hidden="1"/>
    </xf>
    <xf numFmtId="0" fontId="24" fillId="32" borderId="19" xfId="0" applyFont="1" applyFill="1" applyBorder="1" applyAlignment="1" applyProtection="1">
      <alignment horizontal="center" vertical="center" wrapText="1" shrinkToFit="1"/>
      <protection hidden="1"/>
    </xf>
    <xf numFmtId="0" fontId="31" fillId="27" borderId="65" xfId="0" applyFont="1" applyFill="1" applyBorder="1" applyAlignment="1" applyProtection="1">
      <alignment horizontal="center" vertical="center" shrinkToFit="1"/>
      <protection hidden="1"/>
    </xf>
    <xf numFmtId="0" fontId="31" fillId="27" borderId="66" xfId="0" applyFont="1" applyFill="1" applyBorder="1" applyAlignment="1" applyProtection="1">
      <alignment horizontal="center" vertical="center" shrinkToFit="1"/>
      <protection hidden="1"/>
    </xf>
    <xf numFmtId="0" fontId="31" fillId="27" borderId="73" xfId="0" applyFont="1" applyFill="1" applyBorder="1" applyAlignment="1" applyProtection="1">
      <alignment horizontal="center" vertical="center" shrinkToFit="1"/>
      <protection hidden="1"/>
    </xf>
    <xf numFmtId="0" fontId="31" fillId="30" borderId="65" xfId="0" applyFont="1" applyFill="1" applyBorder="1" applyAlignment="1" applyProtection="1">
      <alignment horizontal="center" vertical="center" shrinkToFit="1"/>
      <protection hidden="1"/>
    </xf>
    <xf numFmtId="0" fontId="31" fillId="30" borderId="66" xfId="0" applyFont="1" applyFill="1" applyBorder="1" applyAlignment="1" applyProtection="1">
      <alignment horizontal="center" vertical="center" shrinkToFit="1"/>
      <protection hidden="1"/>
    </xf>
    <xf numFmtId="0" fontId="31" fillId="30" borderId="73" xfId="0" applyFont="1" applyFill="1" applyBorder="1" applyAlignment="1" applyProtection="1">
      <alignment horizontal="center" vertical="center" shrinkToFit="1"/>
      <protection hidden="1"/>
    </xf>
    <xf numFmtId="0" fontId="25" fillId="20" borderId="45" xfId="0" applyFont="1" applyFill="1" applyBorder="1" applyAlignment="1" applyProtection="1">
      <alignment horizontal="center" vertical="center" shrinkToFit="1"/>
      <protection hidden="1"/>
    </xf>
    <xf numFmtId="0" fontId="25" fillId="20" borderId="46" xfId="0" applyFont="1" applyFill="1" applyBorder="1" applyAlignment="1" applyProtection="1">
      <alignment horizontal="center" vertical="center" shrinkToFit="1"/>
      <protection hidden="1"/>
    </xf>
    <xf numFmtId="0" fontId="25" fillId="20" borderId="47" xfId="0" applyFont="1" applyFill="1" applyBorder="1" applyAlignment="1" applyProtection="1">
      <alignment horizontal="center" vertical="center" shrinkToFit="1"/>
      <protection hidden="1"/>
    </xf>
    <xf numFmtId="0" fontId="19" fillId="19" borderId="45" xfId="0" applyFont="1" applyFill="1" applyBorder="1" applyAlignment="1" applyProtection="1">
      <alignment horizontal="center" vertical="center" shrinkToFit="1"/>
      <protection hidden="1"/>
    </xf>
    <xf numFmtId="0" fontId="19" fillId="19" borderId="46" xfId="0" applyFont="1" applyFill="1" applyBorder="1" applyAlignment="1" applyProtection="1">
      <alignment horizontal="center" vertical="center" shrinkToFit="1"/>
      <protection hidden="1"/>
    </xf>
    <xf numFmtId="0" fontId="19" fillId="19" borderId="47" xfId="0" applyFont="1" applyFill="1" applyBorder="1" applyAlignment="1" applyProtection="1">
      <alignment horizontal="center" vertical="center" shrinkToFit="1"/>
      <protection hidden="1"/>
    </xf>
    <xf numFmtId="0" fontId="0" fillId="23" borderId="50" xfId="0" applyFill="1" applyBorder="1" applyAlignment="1">
      <alignment horizontal="center"/>
    </xf>
    <xf numFmtId="0" fontId="0" fillId="23" borderId="15" xfId="0" applyFill="1" applyBorder="1" applyAlignment="1">
      <alignment horizontal="center"/>
    </xf>
    <xf numFmtId="0" fontId="0" fillId="23" borderId="51" xfId="0" applyFill="1" applyBorder="1" applyAlignment="1">
      <alignment horizontal="center"/>
    </xf>
    <xf numFmtId="0" fontId="0" fillId="23" borderId="48" xfId="0" applyFill="1" applyBorder="1" applyAlignment="1">
      <alignment horizontal="center"/>
    </xf>
    <xf numFmtId="0" fontId="0" fillId="23" borderId="16" xfId="0" applyFill="1" applyBorder="1" applyAlignment="1">
      <alignment horizontal="center"/>
    </xf>
    <xf numFmtId="0" fontId="0" fillId="23" borderId="49" xfId="0" applyFill="1" applyBorder="1" applyAlignment="1">
      <alignment horizontal="center"/>
    </xf>
    <xf numFmtId="0" fontId="0" fillId="23" borderId="17" xfId="0" applyFill="1" applyBorder="1" applyAlignment="1">
      <alignment horizontal="center"/>
    </xf>
    <xf numFmtId="0" fontId="0" fillId="23" borderId="0" xfId="0" applyFill="1" applyBorder="1" applyAlignment="1">
      <alignment horizontal="center"/>
    </xf>
    <xf numFmtId="0" fontId="0" fillId="23" borderId="19" xfId="0" applyFill="1" applyBorder="1" applyAlignment="1">
      <alignment horizontal="center"/>
    </xf>
    <xf numFmtId="0" fontId="0" fillId="20" borderId="45" xfId="0" applyFill="1" applyBorder="1" applyAlignment="1">
      <alignment horizontal="center"/>
    </xf>
    <xf numFmtId="0" fontId="0" fillId="20" borderId="46" xfId="0" applyFill="1" applyBorder="1" applyAlignment="1">
      <alignment horizontal="center"/>
    </xf>
    <xf numFmtId="0" fontId="0" fillId="20" borderId="47" xfId="0" applyFill="1" applyBorder="1" applyAlignment="1">
      <alignment horizontal="center"/>
    </xf>
    <xf numFmtId="164" fontId="26" fillId="27" borderId="67" xfId="0" applyNumberFormat="1" applyFont="1" applyFill="1" applyBorder="1" applyAlignment="1" applyProtection="1">
      <alignment horizontal="center" vertical="center" shrinkToFit="1"/>
      <protection hidden="1"/>
    </xf>
    <xf numFmtId="164" fontId="26" fillId="27" borderId="66" xfId="0" applyNumberFormat="1" applyFont="1" applyFill="1" applyBorder="1" applyAlignment="1" applyProtection="1">
      <alignment horizontal="center" vertical="center" shrinkToFit="1"/>
      <protection hidden="1"/>
    </xf>
    <xf numFmtId="164" fontId="26" fillId="27" borderId="68" xfId="0" applyNumberFormat="1" applyFont="1" applyFill="1" applyBorder="1" applyAlignment="1" applyProtection="1">
      <alignment horizontal="center" vertical="center" shrinkToFit="1"/>
      <protection hidden="1"/>
    </xf>
    <xf numFmtId="164" fontId="26" fillId="30" borderId="67" xfId="0" applyNumberFormat="1" applyFont="1" applyFill="1" applyBorder="1" applyAlignment="1" applyProtection="1">
      <alignment horizontal="center" vertical="center" shrinkToFit="1"/>
      <protection hidden="1"/>
    </xf>
    <xf numFmtId="164" fontId="26" fillId="30" borderId="66" xfId="0" applyNumberFormat="1" applyFont="1" applyFill="1" applyBorder="1" applyAlignment="1" applyProtection="1">
      <alignment horizontal="center" vertical="center" shrinkToFit="1"/>
      <protection hidden="1"/>
    </xf>
    <xf numFmtId="164" fontId="26" fillId="30" borderId="68" xfId="0" applyNumberFormat="1" applyFont="1" applyFill="1" applyBorder="1" applyAlignment="1" applyProtection="1">
      <alignment horizontal="center" vertical="center" shrinkToFit="1"/>
      <protection hidden="1"/>
    </xf>
    <xf numFmtId="0" fontId="0" fillId="22" borderId="50" xfId="0" applyFill="1" applyBorder="1" applyAlignment="1">
      <alignment horizontal="center"/>
    </xf>
    <xf numFmtId="0" fontId="0" fillId="22" borderId="48" xfId="0" applyFill="1" applyBorder="1" applyAlignment="1">
      <alignment horizontal="center"/>
    </xf>
    <xf numFmtId="0" fontId="0" fillId="22" borderId="51" xfId="0" applyFill="1" applyBorder="1" applyAlignment="1">
      <alignment horizontal="center"/>
    </xf>
    <xf numFmtId="0" fontId="0" fillId="22" borderId="49" xfId="0" applyFill="1" applyBorder="1" applyAlignment="1">
      <alignment horizontal="center"/>
    </xf>
    <xf numFmtId="0" fontId="0" fillId="20" borderId="50" xfId="0" applyFill="1" applyBorder="1" applyAlignment="1">
      <alignment horizontal="center"/>
    </xf>
    <xf numFmtId="0" fontId="0" fillId="20" borderId="15" xfId="0" applyFill="1" applyBorder="1" applyAlignment="1">
      <alignment horizontal="center"/>
    </xf>
    <xf numFmtId="0" fontId="0" fillId="20" borderId="51" xfId="0" applyFill="1" applyBorder="1" applyAlignment="1">
      <alignment horizontal="center"/>
    </xf>
    <xf numFmtId="0" fontId="0" fillId="20" borderId="48" xfId="0" applyFill="1" applyBorder="1" applyAlignment="1">
      <alignment horizontal="center"/>
    </xf>
    <xf numFmtId="0" fontId="0" fillId="20" borderId="16" xfId="0" applyFill="1" applyBorder="1" applyAlignment="1">
      <alignment horizontal="center"/>
    </xf>
    <xf numFmtId="0" fontId="0" fillId="20" borderId="49" xfId="0" applyFill="1" applyBorder="1" applyAlignment="1">
      <alignment horizontal="center"/>
    </xf>
    <xf numFmtId="0" fontId="31" fillId="28" borderId="4" xfId="0" applyFont="1" applyFill="1" applyBorder="1" applyAlignment="1" applyProtection="1">
      <alignment horizontal="center" vertical="center" shrinkToFit="1"/>
      <protection hidden="1"/>
    </xf>
    <xf numFmtId="0" fontId="31" fillId="28" borderId="5" xfId="0" applyFont="1" applyFill="1" applyBorder="1" applyAlignment="1" applyProtection="1">
      <alignment horizontal="center" vertical="center" shrinkToFit="1"/>
      <protection hidden="1"/>
    </xf>
    <xf numFmtId="0" fontId="31" fillId="28" borderId="6" xfId="0" applyFont="1" applyFill="1" applyBorder="1" applyAlignment="1" applyProtection="1">
      <alignment horizontal="center" vertical="center" shrinkToFit="1"/>
      <protection hidden="1"/>
    </xf>
    <xf numFmtId="0" fontId="31" fillId="28" borderId="7" xfId="0" applyFont="1" applyFill="1" applyBorder="1" applyAlignment="1" applyProtection="1">
      <alignment horizontal="center" vertical="center" shrinkToFit="1"/>
      <protection hidden="1"/>
    </xf>
    <xf numFmtId="0" fontId="31" fillId="28" borderId="0" xfId="0" applyFont="1" applyFill="1" applyBorder="1" applyAlignment="1" applyProtection="1">
      <alignment horizontal="center" vertical="center" shrinkToFit="1"/>
      <protection hidden="1"/>
    </xf>
    <xf numFmtId="0" fontId="31" fillId="28" borderId="8" xfId="0" applyFont="1" applyFill="1" applyBorder="1" applyAlignment="1" applyProtection="1">
      <alignment horizontal="center" vertical="center" shrinkToFit="1"/>
      <protection hidden="1"/>
    </xf>
    <xf numFmtId="0" fontId="31" fillId="28" borderId="70" xfId="0" applyFont="1" applyFill="1" applyBorder="1" applyAlignment="1" applyProtection="1">
      <alignment horizontal="center" vertical="center" shrinkToFit="1"/>
      <protection hidden="1"/>
    </xf>
    <xf numFmtId="0" fontId="31" fillId="28" borderId="19" xfId="0" applyFont="1" applyFill="1" applyBorder="1" applyAlignment="1" applyProtection="1">
      <alignment horizontal="center" vertical="center" shrinkToFit="1"/>
      <protection hidden="1"/>
    </xf>
    <xf numFmtId="0" fontId="31" fillId="28" borderId="69" xfId="0" applyFont="1" applyFill="1" applyBorder="1" applyAlignment="1" applyProtection="1">
      <alignment horizontal="center" vertical="center" shrinkToFit="1"/>
      <protection hidden="1"/>
    </xf>
    <xf numFmtId="164" fontId="26" fillId="28" borderId="71" xfId="0" applyNumberFormat="1" applyFont="1" applyFill="1" applyBorder="1" applyAlignment="1" applyProtection="1">
      <alignment horizontal="center" vertical="center" shrinkToFit="1"/>
      <protection hidden="1"/>
    </xf>
    <xf numFmtId="164" fontId="26" fillId="28" borderId="17" xfId="0" applyNumberFormat="1" applyFont="1" applyFill="1" applyBorder="1" applyAlignment="1" applyProtection="1">
      <alignment horizontal="center" vertical="center" shrinkToFit="1"/>
      <protection hidden="1"/>
    </xf>
    <xf numFmtId="164" fontId="26" fillId="28" borderId="72" xfId="0" applyNumberFormat="1" applyFont="1" applyFill="1" applyBorder="1" applyAlignment="1" applyProtection="1">
      <alignment horizontal="center" vertical="center" shrinkToFit="1"/>
      <protection hidden="1"/>
    </xf>
    <xf numFmtId="164" fontId="26" fillId="28" borderId="7" xfId="0" applyNumberFormat="1" applyFont="1" applyFill="1" applyBorder="1" applyAlignment="1" applyProtection="1">
      <alignment horizontal="center" vertical="center" shrinkToFit="1"/>
      <protection hidden="1"/>
    </xf>
    <xf numFmtId="164" fontId="26" fillId="28" borderId="0" xfId="0" applyNumberFormat="1" applyFont="1" applyFill="1" applyBorder="1" applyAlignment="1" applyProtection="1">
      <alignment horizontal="center" vertical="center" shrinkToFit="1"/>
      <protection hidden="1"/>
    </xf>
    <xf numFmtId="164" fontId="26" fillId="28" borderId="8" xfId="0" applyNumberFormat="1" applyFont="1" applyFill="1" applyBorder="1" applyAlignment="1" applyProtection="1">
      <alignment horizontal="center" vertical="center" shrinkToFit="1"/>
      <protection hidden="1"/>
    </xf>
    <xf numFmtId="164" fontId="26" fillId="28" borderId="9" xfId="0" applyNumberFormat="1" applyFont="1" applyFill="1" applyBorder="1" applyAlignment="1" applyProtection="1">
      <alignment horizontal="center" vertical="center" shrinkToFit="1"/>
      <protection hidden="1"/>
    </xf>
    <xf numFmtId="164" fontId="26" fillId="28" borderId="10" xfId="0" applyNumberFormat="1" applyFont="1" applyFill="1" applyBorder="1" applyAlignment="1" applyProtection="1">
      <alignment horizontal="center" vertical="center" shrinkToFit="1"/>
      <protection hidden="1"/>
    </xf>
    <xf numFmtId="164" fontId="26" fillId="28" borderId="11" xfId="0" applyNumberFormat="1" applyFont="1" applyFill="1" applyBorder="1" applyAlignment="1" applyProtection="1">
      <alignment horizontal="center" vertical="center" shrinkToFit="1"/>
      <protection hidden="1"/>
    </xf>
    <xf numFmtId="0" fontId="28" fillId="47" borderId="50" xfId="0" applyFont="1" applyFill="1" applyBorder="1" applyAlignment="1" applyProtection="1">
      <alignment horizontal="center" vertical="center" shrinkToFit="1"/>
      <protection hidden="1"/>
    </xf>
    <xf numFmtId="0" fontId="28" fillId="47" borderId="17" xfId="0" applyFont="1" applyFill="1" applyBorder="1" applyAlignment="1" applyProtection="1">
      <alignment horizontal="center" vertical="center" shrinkToFit="1"/>
      <protection hidden="1"/>
    </xf>
    <xf numFmtId="0" fontId="28" fillId="47" borderId="48" xfId="0" applyFont="1" applyFill="1" applyBorder="1" applyAlignment="1" applyProtection="1">
      <alignment horizontal="center" vertical="center" shrinkToFit="1"/>
      <protection hidden="1"/>
    </xf>
    <xf numFmtId="0" fontId="28" fillId="47" borderId="15" xfId="0" applyFont="1" applyFill="1" applyBorder="1" applyAlignment="1" applyProtection="1">
      <alignment horizontal="center" vertical="center" shrinkToFit="1"/>
      <protection hidden="1"/>
    </xf>
    <xf numFmtId="0" fontId="28" fillId="47" borderId="0" xfId="0" applyFont="1" applyFill="1" applyBorder="1" applyAlignment="1" applyProtection="1">
      <alignment horizontal="center" vertical="center" shrinkToFit="1"/>
      <protection hidden="1"/>
    </xf>
    <xf numFmtId="0" fontId="28" fillId="47" borderId="16" xfId="0" applyFont="1" applyFill="1" applyBorder="1" applyAlignment="1" applyProtection="1">
      <alignment horizontal="center" vertical="center" shrinkToFit="1"/>
      <protection hidden="1"/>
    </xf>
    <xf numFmtId="0" fontId="27" fillId="32" borderId="15" xfId="0" applyFont="1" applyFill="1" applyBorder="1" applyAlignment="1" applyProtection="1">
      <alignment horizontal="center" vertical="center" shrinkToFit="1"/>
      <protection hidden="1"/>
    </xf>
    <xf numFmtId="0" fontId="27" fillId="32" borderId="0" xfId="0" applyFont="1" applyFill="1" applyBorder="1" applyAlignment="1" applyProtection="1">
      <alignment horizontal="center" vertical="center" shrinkToFit="1"/>
      <protection hidden="1"/>
    </xf>
    <xf numFmtId="0" fontId="27" fillId="32" borderId="16" xfId="0" applyFont="1" applyFill="1" applyBorder="1" applyAlignment="1" applyProtection="1">
      <alignment horizontal="center" vertical="center" shrinkToFit="1"/>
      <protection hidden="1"/>
    </xf>
    <xf numFmtId="0" fontId="27" fillId="32" borderId="51" xfId="0" applyFont="1" applyFill="1" applyBorder="1" applyAlignment="1" applyProtection="1">
      <alignment horizontal="center" vertical="center" shrinkToFit="1"/>
      <protection hidden="1"/>
    </xf>
    <xf numFmtId="0" fontId="27" fillId="32" borderId="19" xfId="0" applyFont="1" applyFill="1" applyBorder="1" applyAlignment="1" applyProtection="1">
      <alignment horizontal="center" vertical="center" shrinkToFit="1"/>
      <protection hidden="1"/>
    </xf>
    <xf numFmtId="0" fontId="27" fillId="32" borderId="49" xfId="0" applyFont="1" applyFill="1" applyBorder="1" applyAlignment="1" applyProtection="1">
      <alignment horizontal="center" vertical="center" shrinkToFit="1"/>
      <protection hidden="1"/>
    </xf>
    <xf numFmtId="164" fontId="16" fillId="45" borderId="5" xfId="0" applyNumberFormat="1" applyFont="1" applyFill="1" applyBorder="1" applyAlignment="1" applyProtection="1">
      <alignment horizontal="left" vertical="center" indent="2"/>
      <protection hidden="1"/>
    </xf>
    <xf numFmtId="164" fontId="16" fillId="45" borderId="6" xfId="0" applyNumberFormat="1" applyFont="1" applyFill="1" applyBorder="1" applyAlignment="1" applyProtection="1">
      <alignment horizontal="left" vertical="center" indent="2"/>
      <protection hidden="1"/>
    </xf>
    <xf numFmtId="164" fontId="16" fillId="45" borderId="0" xfId="0" applyNumberFormat="1" applyFont="1" applyFill="1" applyBorder="1" applyAlignment="1" applyProtection="1">
      <alignment horizontal="left" vertical="center" indent="2"/>
      <protection hidden="1"/>
    </xf>
    <xf numFmtId="164" fontId="16" fillId="45" borderId="8" xfId="0" applyNumberFormat="1" applyFont="1" applyFill="1" applyBorder="1" applyAlignment="1" applyProtection="1">
      <alignment horizontal="left" vertical="center" indent="2"/>
      <protection hidden="1"/>
    </xf>
    <xf numFmtId="164" fontId="16" fillId="43" borderId="0" xfId="0" applyNumberFormat="1" applyFont="1" applyFill="1" applyBorder="1" applyAlignment="1" applyProtection="1">
      <alignment horizontal="left" vertical="center" indent="2"/>
      <protection hidden="1"/>
    </xf>
    <xf numFmtId="164" fontId="16" fillId="43" borderId="8" xfId="0" applyNumberFormat="1" applyFont="1" applyFill="1" applyBorder="1" applyAlignment="1" applyProtection="1">
      <alignment horizontal="left" vertical="center" indent="2"/>
      <protection hidden="1"/>
    </xf>
    <xf numFmtId="164" fontId="16" fillId="43" borderId="10" xfId="0" applyNumberFormat="1" applyFont="1" applyFill="1" applyBorder="1" applyAlignment="1" applyProtection="1">
      <alignment horizontal="left" vertical="center" indent="2"/>
      <protection hidden="1"/>
    </xf>
    <xf numFmtId="164" fontId="16" fillId="43" borderId="11" xfId="0" applyNumberFormat="1" applyFont="1" applyFill="1" applyBorder="1" applyAlignment="1" applyProtection="1">
      <alignment horizontal="left" vertical="center" indent="2"/>
      <protection hidden="1"/>
    </xf>
    <xf numFmtId="164" fontId="15" fillId="44" borderId="50" xfId="0" applyNumberFormat="1" applyFont="1" applyFill="1" applyBorder="1" applyAlignment="1" applyProtection="1">
      <alignment horizontal="left" vertical="center" indent="2"/>
      <protection hidden="1"/>
    </xf>
    <xf numFmtId="164" fontId="15" fillId="44" borderId="17" xfId="0" applyNumberFormat="1" applyFont="1" applyFill="1" applyBorder="1" applyAlignment="1" applyProtection="1">
      <alignment horizontal="left" vertical="center" indent="2"/>
      <protection hidden="1"/>
    </xf>
    <xf numFmtId="164" fontId="15" fillId="44" borderId="48" xfId="0" applyNumberFormat="1" applyFont="1" applyFill="1" applyBorder="1" applyAlignment="1" applyProtection="1">
      <alignment horizontal="left" vertical="center" indent="2"/>
      <protection hidden="1"/>
    </xf>
    <xf numFmtId="164" fontId="15" fillId="44" borderId="51" xfId="0" applyNumberFormat="1" applyFont="1" applyFill="1" applyBorder="1" applyAlignment="1" applyProtection="1">
      <alignment horizontal="left" vertical="center" indent="2"/>
      <protection hidden="1"/>
    </xf>
    <xf numFmtId="164" fontId="15" fillId="44" borderId="19" xfId="0" applyNumberFormat="1" applyFont="1" applyFill="1" applyBorder="1" applyAlignment="1" applyProtection="1">
      <alignment horizontal="left" vertical="center" indent="2"/>
      <protection hidden="1"/>
    </xf>
    <xf numFmtId="164" fontId="15" fillId="44" borderId="49" xfId="0" applyNumberFormat="1" applyFont="1" applyFill="1" applyBorder="1" applyAlignment="1" applyProtection="1">
      <alignment horizontal="left" vertical="center" indent="2"/>
      <protection hidden="1"/>
    </xf>
    <xf numFmtId="164" fontId="15" fillId="10" borderId="50" xfId="0" applyNumberFormat="1" applyFont="1" applyFill="1" applyBorder="1" applyAlignment="1" applyProtection="1">
      <alignment horizontal="left" vertical="center" indent="2"/>
      <protection hidden="1"/>
    </xf>
    <xf numFmtId="164" fontId="15" fillId="10" borderId="17" xfId="0" applyNumberFormat="1" applyFont="1" applyFill="1" applyBorder="1" applyAlignment="1" applyProtection="1">
      <alignment horizontal="left" vertical="center" indent="2"/>
      <protection hidden="1"/>
    </xf>
    <xf numFmtId="164" fontId="15" fillId="10" borderId="48" xfId="0" applyNumberFormat="1" applyFont="1" applyFill="1" applyBorder="1" applyAlignment="1" applyProtection="1">
      <alignment horizontal="left" vertical="center" indent="2"/>
      <protection hidden="1"/>
    </xf>
    <xf numFmtId="164" fontId="15" fillId="10" borderId="51" xfId="0" applyNumberFormat="1" applyFont="1" applyFill="1" applyBorder="1" applyAlignment="1" applyProtection="1">
      <alignment horizontal="left" vertical="center" indent="2"/>
      <protection hidden="1"/>
    </xf>
    <xf numFmtId="164" fontId="15" fillId="10" borderId="19" xfId="0" applyNumberFormat="1" applyFont="1" applyFill="1" applyBorder="1" applyAlignment="1" applyProtection="1">
      <alignment horizontal="left" vertical="center" indent="2"/>
      <protection hidden="1"/>
    </xf>
    <xf numFmtId="164" fontId="15" fillId="10" borderId="49" xfId="0" applyNumberFormat="1" applyFont="1" applyFill="1" applyBorder="1" applyAlignment="1" applyProtection="1">
      <alignment horizontal="left" vertical="center" indent="2"/>
      <protection hidden="1"/>
    </xf>
    <xf numFmtId="164" fontId="15" fillId="42" borderId="50" xfId="0" applyNumberFormat="1" applyFont="1" applyFill="1" applyBorder="1" applyAlignment="1" applyProtection="1">
      <alignment horizontal="left" vertical="center" indent="2"/>
      <protection hidden="1"/>
    </xf>
    <xf numFmtId="164" fontId="15" fillId="42" borderId="17" xfId="0" applyNumberFormat="1" applyFont="1" applyFill="1" applyBorder="1" applyAlignment="1" applyProtection="1">
      <alignment horizontal="left" vertical="center" indent="2"/>
      <protection hidden="1"/>
    </xf>
    <xf numFmtId="164" fontId="15" fillId="42" borderId="48" xfId="0" applyNumberFormat="1" applyFont="1" applyFill="1" applyBorder="1" applyAlignment="1" applyProtection="1">
      <alignment horizontal="left" vertical="center" indent="2"/>
      <protection hidden="1"/>
    </xf>
    <xf numFmtId="164" fontId="15" fillId="42" borderId="51" xfId="0" applyNumberFormat="1" applyFont="1" applyFill="1" applyBorder="1" applyAlignment="1" applyProtection="1">
      <alignment horizontal="left" vertical="center" indent="2"/>
      <protection hidden="1"/>
    </xf>
    <xf numFmtId="164" fontId="15" fillId="42" borderId="19" xfId="0" applyNumberFormat="1" applyFont="1" applyFill="1" applyBorder="1" applyAlignment="1" applyProtection="1">
      <alignment horizontal="left" vertical="center" indent="2"/>
      <protection hidden="1"/>
    </xf>
    <xf numFmtId="164" fontId="15" fillId="42" borderId="49" xfId="0" applyNumberFormat="1" applyFont="1" applyFill="1" applyBorder="1" applyAlignment="1" applyProtection="1">
      <alignment horizontal="left" vertical="center" indent="2"/>
      <protection hidden="1"/>
    </xf>
    <xf numFmtId="164" fontId="16" fillId="43" borderId="7" xfId="0" applyNumberFormat="1" applyFont="1" applyFill="1" applyBorder="1" applyAlignment="1" applyProtection="1">
      <alignment horizontal="center" vertical="center"/>
      <protection hidden="1"/>
    </xf>
    <xf numFmtId="164" fontId="16" fillId="43" borderId="0" xfId="0" applyNumberFormat="1" applyFont="1" applyFill="1" applyBorder="1" applyAlignment="1" applyProtection="1">
      <alignment horizontal="center" vertical="center"/>
      <protection hidden="1"/>
    </xf>
    <xf numFmtId="164" fontId="16" fillId="43" borderId="8" xfId="0" applyNumberFormat="1" applyFont="1" applyFill="1" applyBorder="1" applyAlignment="1" applyProtection="1">
      <alignment horizontal="center" vertical="center"/>
      <protection hidden="1"/>
    </xf>
    <xf numFmtId="164" fontId="16" fillId="43" borderId="9" xfId="0" applyNumberFormat="1" applyFont="1" applyFill="1" applyBorder="1" applyAlignment="1" applyProtection="1">
      <alignment horizontal="center" vertical="center"/>
      <protection hidden="1"/>
    </xf>
    <xf numFmtId="164" fontId="16" fillId="43" borderId="10" xfId="0" applyNumberFormat="1" applyFont="1" applyFill="1" applyBorder="1" applyAlignment="1" applyProtection="1">
      <alignment horizontal="center" vertical="center"/>
      <protection hidden="1"/>
    </xf>
    <xf numFmtId="164" fontId="16" fillId="43" borderId="11" xfId="0" applyNumberFormat="1" applyFont="1" applyFill="1" applyBorder="1" applyAlignment="1" applyProtection="1">
      <alignment horizontal="center" vertical="center"/>
      <protection hidden="1"/>
    </xf>
    <xf numFmtId="164" fontId="16" fillId="45" borderId="4" xfId="0" applyNumberFormat="1" applyFont="1" applyFill="1" applyBorder="1" applyAlignment="1" applyProtection="1">
      <alignment horizontal="center" vertical="center"/>
      <protection hidden="1"/>
    </xf>
    <xf numFmtId="164" fontId="16" fillId="45" borderId="5" xfId="0" applyNumberFormat="1" applyFont="1" applyFill="1" applyBorder="1" applyAlignment="1" applyProtection="1">
      <alignment horizontal="center" vertical="center"/>
      <protection hidden="1"/>
    </xf>
    <xf numFmtId="164" fontId="16" fillId="45" borderId="6" xfId="0" applyNumberFormat="1" applyFont="1" applyFill="1" applyBorder="1" applyAlignment="1" applyProtection="1">
      <alignment horizontal="center" vertical="center"/>
      <protection hidden="1"/>
    </xf>
    <xf numFmtId="164" fontId="16" fillId="45" borderId="7" xfId="0" applyNumberFormat="1" applyFont="1" applyFill="1" applyBorder="1" applyAlignment="1" applyProtection="1">
      <alignment horizontal="center" vertical="center"/>
      <protection hidden="1"/>
    </xf>
    <xf numFmtId="164" fontId="16" fillId="45" borderId="0" xfId="0" applyNumberFormat="1" applyFont="1" applyFill="1" applyBorder="1" applyAlignment="1" applyProtection="1">
      <alignment horizontal="center" vertical="center"/>
      <protection hidden="1"/>
    </xf>
    <xf numFmtId="164" fontId="16" fillId="45" borderId="8" xfId="0" applyNumberFormat="1" applyFont="1" applyFill="1" applyBorder="1" applyAlignment="1" applyProtection="1">
      <alignment horizontal="center" vertical="center"/>
      <protection hidden="1"/>
    </xf>
    <xf numFmtId="164" fontId="26" fillId="29" borderId="71" xfId="0" applyNumberFormat="1" applyFont="1" applyFill="1" applyBorder="1" applyAlignment="1" applyProtection="1">
      <alignment horizontal="center" vertical="center" shrinkToFit="1"/>
      <protection hidden="1"/>
    </xf>
    <xf numFmtId="164" fontId="26" fillId="29" borderId="17" xfId="0" applyNumberFormat="1" applyFont="1" applyFill="1" applyBorder="1" applyAlignment="1" applyProtection="1">
      <alignment horizontal="center" vertical="center" shrinkToFit="1"/>
      <protection hidden="1"/>
    </xf>
    <xf numFmtId="164" fontId="26" fillId="29" borderId="72" xfId="0" applyNumberFormat="1" applyFont="1" applyFill="1" applyBorder="1" applyAlignment="1" applyProtection="1">
      <alignment horizontal="center" vertical="center" shrinkToFit="1"/>
      <protection hidden="1"/>
    </xf>
    <xf numFmtId="164" fontId="26" fillId="29" borderId="7" xfId="0" applyNumberFormat="1" applyFont="1" applyFill="1" applyBorder="1" applyAlignment="1" applyProtection="1">
      <alignment horizontal="center" vertical="center" shrinkToFit="1"/>
      <protection hidden="1"/>
    </xf>
    <xf numFmtId="164" fontId="26" fillId="29" borderId="0" xfId="0" applyNumberFormat="1" applyFont="1" applyFill="1" applyBorder="1" applyAlignment="1" applyProtection="1">
      <alignment horizontal="center" vertical="center" shrinkToFit="1"/>
      <protection hidden="1"/>
    </xf>
    <xf numFmtId="164" fontId="26" fillId="29" borderId="8" xfId="0" applyNumberFormat="1" applyFont="1" applyFill="1" applyBorder="1" applyAlignment="1" applyProtection="1">
      <alignment horizontal="center" vertical="center" shrinkToFit="1"/>
      <protection hidden="1"/>
    </xf>
    <xf numFmtId="164" fontId="26" fillId="29" borderId="9" xfId="0" applyNumberFormat="1" applyFont="1" applyFill="1" applyBorder="1" applyAlignment="1" applyProtection="1">
      <alignment horizontal="center" vertical="center" shrinkToFit="1"/>
      <protection hidden="1"/>
    </xf>
    <xf numFmtId="164" fontId="26" fillId="29" borderId="10" xfId="0" applyNumberFormat="1" applyFont="1" applyFill="1" applyBorder="1" applyAlignment="1" applyProtection="1">
      <alignment horizontal="center" vertical="center" shrinkToFit="1"/>
      <protection hidden="1"/>
    </xf>
    <xf numFmtId="164" fontId="26" fillId="29" borderId="11" xfId="0" applyNumberFormat="1" applyFont="1" applyFill="1" applyBorder="1" applyAlignment="1" applyProtection="1">
      <alignment horizontal="center" vertical="center" shrinkToFit="1"/>
      <protection hidden="1"/>
    </xf>
    <xf numFmtId="0" fontId="31" fillId="29" borderId="4" xfId="0" applyFont="1" applyFill="1" applyBorder="1" applyAlignment="1" applyProtection="1">
      <alignment horizontal="center" vertical="center" shrinkToFit="1"/>
      <protection hidden="1"/>
    </xf>
    <xf numFmtId="0" fontId="31" fillId="29" borderId="5" xfId="0" applyFont="1" applyFill="1" applyBorder="1" applyAlignment="1" applyProtection="1">
      <alignment horizontal="center" vertical="center" shrinkToFit="1"/>
      <protection hidden="1"/>
    </xf>
    <xf numFmtId="0" fontId="31" fillId="29" borderId="6" xfId="0" applyFont="1" applyFill="1" applyBorder="1" applyAlignment="1" applyProtection="1">
      <alignment horizontal="center" vertical="center" shrinkToFit="1"/>
      <protection hidden="1"/>
    </xf>
    <xf numFmtId="0" fontId="31" fillId="29" borderId="7" xfId="0" applyFont="1" applyFill="1" applyBorder="1" applyAlignment="1" applyProtection="1">
      <alignment horizontal="center" vertical="center" shrinkToFit="1"/>
      <protection hidden="1"/>
    </xf>
    <xf numFmtId="0" fontId="31" fillId="29" borderId="0" xfId="0" applyFont="1" applyFill="1" applyBorder="1" applyAlignment="1" applyProtection="1">
      <alignment horizontal="center" vertical="center" shrinkToFit="1"/>
      <protection hidden="1"/>
    </xf>
    <xf numFmtId="0" fontId="31" fillId="29" borderId="8" xfId="0" applyFont="1" applyFill="1" applyBorder="1" applyAlignment="1" applyProtection="1">
      <alignment horizontal="center" vertical="center" shrinkToFit="1"/>
      <protection hidden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Default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rmalny" xfId="0" builtinId="0" customBuiltin="1"/>
    <cellStyle name="Note" xfId="15"/>
    <cellStyle name="Result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285750</xdr:colOff>
      <xdr:row>17</xdr:row>
      <xdr:rowOff>95251</xdr:rowOff>
    </xdr:from>
    <xdr:to>
      <xdr:col>19</xdr:col>
      <xdr:colOff>71437</xdr:colOff>
      <xdr:row>18</xdr:row>
      <xdr:rowOff>119063</xdr:rowOff>
    </xdr:to>
    <xdr:sp macro="" textlink="">
      <xdr:nvSpPr>
        <xdr:cNvPr id="10" name="Schemat blokowy: łącznik 9"/>
        <xdr:cNvSpPr/>
      </xdr:nvSpPr>
      <xdr:spPr>
        <a:xfrm>
          <a:off x="24431625" y="1095376"/>
          <a:ext cx="166687" cy="1905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1291167</xdr:colOff>
      <xdr:row>27</xdr:row>
      <xdr:rowOff>71438</xdr:rowOff>
    </xdr:from>
    <xdr:to>
      <xdr:col>14</xdr:col>
      <xdr:colOff>95250</xdr:colOff>
      <xdr:row>28</xdr:row>
      <xdr:rowOff>63500</xdr:rowOff>
    </xdr:to>
    <xdr:sp macro="" textlink="">
      <xdr:nvSpPr>
        <xdr:cNvPr id="11" name="Schemat blokowy: łącznik 10"/>
        <xdr:cNvSpPr/>
      </xdr:nvSpPr>
      <xdr:spPr>
        <a:xfrm>
          <a:off x="16086667" y="4474105"/>
          <a:ext cx="179916" cy="161395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0</xdr:colOff>
      <xdr:row>27</xdr:row>
      <xdr:rowOff>71438</xdr:rowOff>
    </xdr:from>
    <xdr:to>
      <xdr:col>31</xdr:col>
      <xdr:colOff>71437</xdr:colOff>
      <xdr:row>28</xdr:row>
      <xdr:rowOff>95250</xdr:rowOff>
    </xdr:to>
    <xdr:sp macro="" textlink="">
      <xdr:nvSpPr>
        <xdr:cNvPr id="12" name="Schemat blokowy: łącznik 11"/>
        <xdr:cNvSpPr/>
      </xdr:nvSpPr>
      <xdr:spPr>
        <a:xfrm>
          <a:off x="31813500" y="2738438"/>
          <a:ext cx="166687" cy="1905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285750</xdr:colOff>
      <xdr:row>27</xdr:row>
      <xdr:rowOff>71438</xdr:rowOff>
    </xdr:from>
    <xdr:to>
      <xdr:col>48</xdr:col>
      <xdr:colOff>71437</xdr:colOff>
      <xdr:row>28</xdr:row>
      <xdr:rowOff>95250</xdr:rowOff>
    </xdr:to>
    <xdr:sp macro="" textlink="">
      <xdr:nvSpPr>
        <xdr:cNvPr id="13" name="Schemat blokowy: łącznik 12"/>
        <xdr:cNvSpPr/>
      </xdr:nvSpPr>
      <xdr:spPr>
        <a:xfrm>
          <a:off x="42005250" y="2738438"/>
          <a:ext cx="166687" cy="1905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42</xdr:col>
      <xdr:colOff>309562</xdr:colOff>
      <xdr:row>17</xdr:row>
      <xdr:rowOff>95250</xdr:rowOff>
    </xdr:from>
    <xdr:to>
      <xdr:col>43</xdr:col>
      <xdr:colOff>95249</xdr:colOff>
      <xdr:row>18</xdr:row>
      <xdr:rowOff>119062</xdr:rowOff>
    </xdr:to>
    <xdr:sp macro="" textlink="">
      <xdr:nvSpPr>
        <xdr:cNvPr id="14" name="Schemat blokowy: łącznik 13"/>
        <xdr:cNvSpPr/>
      </xdr:nvSpPr>
      <xdr:spPr>
        <a:xfrm>
          <a:off x="39219187" y="1095375"/>
          <a:ext cx="166687" cy="1905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42</xdr:col>
      <xdr:colOff>309562</xdr:colOff>
      <xdr:row>27</xdr:row>
      <xdr:rowOff>71438</xdr:rowOff>
    </xdr:from>
    <xdr:to>
      <xdr:col>43</xdr:col>
      <xdr:colOff>95249</xdr:colOff>
      <xdr:row>28</xdr:row>
      <xdr:rowOff>95250</xdr:rowOff>
    </xdr:to>
    <xdr:sp macro="" textlink="">
      <xdr:nvSpPr>
        <xdr:cNvPr id="15" name="Schemat blokowy: łącznik 14"/>
        <xdr:cNvSpPr/>
      </xdr:nvSpPr>
      <xdr:spPr>
        <a:xfrm>
          <a:off x="39219187" y="2738438"/>
          <a:ext cx="166687" cy="1905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309562</xdr:colOff>
      <xdr:row>27</xdr:row>
      <xdr:rowOff>71438</xdr:rowOff>
    </xdr:from>
    <xdr:to>
      <xdr:col>19</xdr:col>
      <xdr:colOff>95249</xdr:colOff>
      <xdr:row>28</xdr:row>
      <xdr:rowOff>95250</xdr:rowOff>
    </xdr:to>
    <xdr:sp macro="" textlink="">
      <xdr:nvSpPr>
        <xdr:cNvPr id="16" name="Schemat blokowy: łącznik 15"/>
        <xdr:cNvSpPr/>
      </xdr:nvSpPr>
      <xdr:spPr>
        <a:xfrm>
          <a:off x="24455437" y="2738438"/>
          <a:ext cx="166687" cy="1905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1291166</xdr:colOff>
      <xdr:row>7</xdr:row>
      <xdr:rowOff>71438</xdr:rowOff>
    </xdr:from>
    <xdr:to>
      <xdr:col>14</xdr:col>
      <xdr:colOff>95248</xdr:colOff>
      <xdr:row>8</xdr:row>
      <xdr:rowOff>105834</xdr:rowOff>
    </xdr:to>
    <xdr:sp macro="" textlink="">
      <xdr:nvSpPr>
        <xdr:cNvPr id="17" name="Schemat blokowy: łącznik 16"/>
        <xdr:cNvSpPr/>
      </xdr:nvSpPr>
      <xdr:spPr>
        <a:xfrm>
          <a:off x="16086666" y="1087438"/>
          <a:ext cx="179915" cy="203729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285750</xdr:colOff>
      <xdr:row>7</xdr:row>
      <xdr:rowOff>71439</xdr:rowOff>
    </xdr:from>
    <xdr:to>
      <xdr:col>48</xdr:col>
      <xdr:colOff>71437</xdr:colOff>
      <xdr:row>8</xdr:row>
      <xdr:rowOff>95251</xdr:rowOff>
    </xdr:to>
    <xdr:sp macro="" textlink="">
      <xdr:nvSpPr>
        <xdr:cNvPr id="19" name="Schemat blokowy: łącznik 18"/>
        <xdr:cNvSpPr/>
      </xdr:nvSpPr>
      <xdr:spPr>
        <a:xfrm>
          <a:off x="42672000" y="1071564"/>
          <a:ext cx="166687" cy="1905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0</xdr:colOff>
      <xdr:row>57</xdr:row>
      <xdr:rowOff>274098</xdr:rowOff>
    </xdr:from>
    <xdr:to>
      <xdr:col>31</xdr:col>
      <xdr:colOff>71437</xdr:colOff>
      <xdr:row>58</xdr:row>
      <xdr:rowOff>74984</xdr:rowOff>
    </xdr:to>
    <xdr:sp macro="" textlink="">
      <xdr:nvSpPr>
        <xdr:cNvPr id="20" name="Schemat blokowy: łącznik 19"/>
        <xdr:cNvSpPr/>
      </xdr:nvSpPr>
      <xdr:spPr>
        <a:xfrm>
          <a:off x="26001223" y="12028353"/>
          <a:ext cx="152501" cy="18594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303989</xdr:colOff>
      <xdr:row>57</xdr:row>
      <xdr:rowOff>294364</xdr:rowOff>
    </xdr:from>
    <xdr:to>
      <xdr:col>48</xdr:col>
      <xdr:colOff>71437</xdr:colOff>
      <xdr:row>58</xdr:row>
      <xdr:rowOff>95250</xdr:rowOff>
    </xdr:to>
    <xdr:sp macro="" textlink="">
      <xdr:nvSpPr>
        <xdr:cNvPr id="21" name="Schemat blokowy: łącznik 20"/>
        <xdr:cNvSpPr/>
      </xdr:nvSpPr>
      <xdr:spPr>
        <a:xfrm>
          <a:off x="36863776" y="12048619"/>
          <a:ext cx="152501" cy="18594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8"/>
  <sheetViews>
    <sheetView tabSelected="1" zoomScale="45" zoomScaleNormal="45" workbookViewId="0">
      <pane ySplit="61" topLeftCell="A94" activePane="bottomLeft" state="frozen"/>
      <selection pane="bottomLeft" activeCell="A2" sqref="A2"/>
    </sheetView>
  </sheetViews>
  <sheetFormatPr defaultColWidth="12.140625" defaultRowHeight="12.75" x14ac:dyDescent="0.2"/>
  <cols>
    <col min="1" max="1" width="5.7109375" style="1" customWidth="1"/>
    <col min="2" max="3" width="12.140625" style="1"/>
    <col min="4" max="14" width="20.7109375" style="1" customWidth="1"/>
    <col min="15" max="15" width="5.7109375" style="1" customWidth="1"/>
    <col min="16" max="16" width="2.42578125" style="1" customWidth="1"/>
    <col min="17" max="17" width="40.7109375" style="1" customWidth="1"/>
    <col min="18" max="18" width="2.42578125" style="1" customWidth="1"/>
    <col min="19" max="23" width="5.7109375" style="1" customWidth="1"/>
    <col min="24" max="24" width="60.7109375" style="1" customWidth="1"/>
    <col min="25" max="27" width="5.7109375" style="1" customWidth="1"/>
    <col min="28" max="30" width="2.7109375" style="1" customWidth="1"/>
    <col min="31" max="32" width="1.28515625" style="1" customWidth="1"/>
    <col min="33" max="35" width="2.7109375" style="1" customWidth="1"/>
    <col min="36" max="38" width="5.7109375" style="1" customWidth="1"/>
    <col min="39" max="39" width="60.7109375" style="1" customWidth="1"/>
    <col min="40" max="44" width="5.7109375" style="1" customWidth="1"/>
    <col min="45" max="45" width="2.42578125" style="1" customWidth="1"/>
    <col min="46" max="46" width="40.7109375" style="1" customWidth="1"/>
    <col min="47" max="47" width="2.42578125" style="1" customWidth="1"/>
    <col min="48" max="48" width="5.7109375" style="1" customWidth="1"/>
    <col min="49" max="16384" width="12.140625" style="1"/>
  </cols>
  <sheetData>
    <row r="1" spans="1:48" ht="20.25" hidden="1" x14ac:dyDescent="0.2">
      <c r="A1" s="54"/>
      <c r="Q1" s="52" t="str">
        <f>IF(W56&lt;&gt;"","  [cm]",IF(W57&lt;&gt;"","  [ft]","  [m]"))</f>
        <v xml:space="preserve">  [m]</v>
      </c>
      <c r="S1" s="53">
        <f>T1+2*U1</f>
        <v>140.208</v>
      </c>
      <c r="T1" s="53">
        <f>IF(W56&lt;&gt;0,(99.06/X52)*100,IF(W57&lt;&gt;0,(325/X52),99.06/X52))</f>
        <v>99.06</v>
      </c>
      <c r="U1" s="53">
        <f>IF(W56&lt;&gt;0,(20.574/X52)*100,IF(W57&lt;&gt;0,(67.5/X52),20.574/X52))</f>
        <v>20.574000000000002</v>
      </c>
      <c r="V1" s="53">
        <f>T1/2</f>
        <v>49.53</v>
      </c>
      <c r="W1" s="53">
        <f>S1/2</f>
        <v>70.103999999999999</v>
      </c>
    </row>
    <row r="3" spans="1:48" ht="13.5" thickBot="1" x14ac:dyDescent="0.25"/>
    <row r="4" spans="1:48" x14ac:dyDescent="0.2">
      <c r="Y4" s="183" t="s">
        <v>52</v>
      </c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5"/>
    </row>
    <row r="5" spans="1:48" x14ac:dyDescent="0.2">
      <c r="Y5" s="186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8"/>
    </row>
    <row r="6" spans="1:48" x14ac:dyDescent="0.2">
      <c r="Y6" s="189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1"/>
    </row>
    <row r="7" spans="1:48" x14ac:dyDescent="0.2">
      <c r="S7" s="2"/>
      <c r="T7" s="2"/>
      <c r="Y7" s="192" t="str">
        <f>CONCATENATE(TEXT(S1,"0,00"),Q1)</f>
        <v>140,21  [m]</v>
      </c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4"/>
    </row>
    <row r="8" spans="1:48" x14ac:dyDescent="0.2">
      <c r="O8" s="29"/>
      <c r="P8" s="33"/>
      <c r="Q8" s="33"/>
      <c r="R8" s="33"/>
      <c r="S8" s="33"/>
      <c r="T8" s="33"/>
      <c r="U8" s="33"/>
      <c r="V8" s="33"/>
      <c r="W8" s="33"/>
      <c r="X8" s="33"/>
      <c r="Y8" s="195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7"/>
      <c r="AM8" s="33"/>
      <c r="AN8" s="33"/>
      <c r="AO8" s="33"/>
      <c r="AP8" s="33"/>
      <c r="AQ8" s="33"/>
      <c r="AR8" s="33"/>
      <c r="AS8" s="33"/>
      <c r="AT8" s="33"/>
      <c r="AU8" s="33"/>
      <c r="AV8" s="30"/>
    </row>
    <row r="9" spans="1:48" ht="13.7" customHeight="1" x14ac:dyDescent="0.2">
      <c r="D9" s="201" t="s">
        <v>37</v>
      </c>
      <c r="E9" s="202"/>
      <c r="F9" s="202"/>
      <c r="G9" s="202"/>
      <c r="H9" s="202"/>
      <c r="I9" s="202"/>
      <c r="J9" s="202"/>
      <c r="K9" s="202"/>
      <c r="L9" s="202"/>
      <c r="M9" s="203"/>
      <c r="O9" s="27"/>
      <c r="P9" s="2"/>
      <c r="R9" s="2"/>
      <c r="S9" s="2"/>
      <c r="T9" s="2"/>
      <c r="Y9" s="195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7"/>
      <c r="AQ9" s="2"/>
      <c r="AR9" s="2"/>
      <c r="AS9" s="2"/>
      <c r="AU9" s="2"/>
      <c r="AV9" s="23"/>
    </row>
    <row r="10" spans="1:48" ht="13.5" customHeight="1" thickBot="1" x14ac:dyDescent="0.25">
      <c r="D10" s="204"/>
      <c r="E10" s="205"/>
      <c r="F10" s="205"/>
      <c r="G10" s="205"/>
      <c r="H10" s="205"/>
      <c r="I10" s="205"/>
      <c r="J10" s="205"/>
      <c r="K10" s="205"/>
      <c r="L10" s="205"/>
      <c r="M10" s="206"/>
      <c r="O10" s="27"/>
      <c r="P10" s="2"/>
      <c r="R10" s="2"/>
      <c r="S10" s="2"/>
      <c r="T10" s="2"/>
      <c r="Y10" s="198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200"/>
      <c r="AQ10" s="2"/>
      <c r="AR10" s="2"/>
      <c r="AS10" s="2"/>
      <c r="AU10" s="2"/>
      <c r="AV10" s="23"/>
    </row>
    <row r="11" spans="1:48" ht="12.75" customHeight="1" x14ac:dyDescent="0.2">
      <c r="D11" s="204"/>
      <c r="E11" s="205"/>
      <c r="F11" s="205"/>
      <c r="G11" s="205"/>
      <c r="H11" s="205"/>
      <c r="I11" s="205"/>
      <c r="J11" s="205"/>
      <c r="K11" s="205"/>
      <c r="L11" s="205"/>
      <c r="M11" s="206"/>
      <c r="O11" s="27"/>
      <c r="P11" s="2"/>
      <c r="R11" s="2"/>
      <c r="S11" s="2"/>
      <c r="T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Q11" s="2"/>
      <c r="AR11" s="2"/>
      <c r="AS11" s="2"/>
      <c r="AU11" s="2"/>
      <c r="AV11" s="23"/>
    </row>
    <row r="12" spans="1:48" ht="12.75" customHeight="1" x14ac:dyDescent="0.2">
      <c r="D12" s="204"/>
      <c r="E12" s="205"/>
      <c r="F12" s="205"/>
      <c r="G12" s="205"/>
      <c r="H12" s="205"/>
      <c r="I12" s="205"/>
      <c r="J12" s="205"/>
      <c r="K12" s="205"/>
      <c r="L12" s="205"/>
      <c r="M12" s="206"/>
      <c r="O12" s="27"/>
      <c r="P12" s="2"/>
      <c r="R12" s="2"/>
      <c r="S12" s="2"/>
      <c r="T12" s="2"/>
      <c r="AS12" s="2"/>
      <c r="AU12" s="2"/>
      <c r="AV12" s="23"/>
    </row>
    <row r="13" spans="1:48" ht="12.75" customHeight="1" thickBot="1" x14ac:dyDescent="0.25">
      <c r="D13" s="204"/>
      <c r="E13" s="205"/>
      <c r="F13" s="205"/>
      <c r="G13" s="205"/>
      <c r="H13" s="205"/>
      <c r="I13" s="205"/>
      <c r="J13" s="205"/>
      <c r="K13" s="205"/>
      <c r="L13" s="205"/>
      <c r="M13" s="206"/>
      <c r="O13" s="27"/>
      <c r="P13" s="2"/>
      <c r="R13" s="2"/>
      <c r="AS13" s="2"/>
      <c r="AU13" s="2"/>
      <c r="AV13" s="23"/>
    </row>
    <row r="14" spans="1:48" ht="12.75" customHeight="1" x14ac:dyDescent="0.2">
      <c r="D14" s="207" t="s">
        <v>42</v>
      </c>
      <c r="E14" s="208"/>
      <c r="F14" s="208"/>
      <c r="G14" s="208"/>
      <c r="H14" s="208"/>
      <c r="I14" s="208"/>
      <c r="J14" s="208"/>
      <c r="K14" s="208"/>
      <c r="L14" s="208"/>
      <c r="M14" s="209"/>
      <c r="O14" s="27"/>
      <c r="P14" s="2"/>
      <c r="R14" s="2"/>
      <c r="Y14" s="260" t="s">
        <v>17</v>
      </c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2"/>
      <c r="AS14" s="2"/>
      <c r="AU14" s="2"/>
      <c r="AV14" s="23"/>
    </row>
    <row r="15" spans="1:48" ht="12.75" customHeight="1" x14ac:dyDescent="0.2">
      <c r="D15" s="207"/>
      <c r="E15" s="208"/>
      <c r="F15" s="208"/>
      <c r="G15" s="208"/>
      <c r="H15" s="208"/>
      <c r="I15" s="208"/>
      <c r="J15" s="208"/>
      <c r="K15" s="208"/>
      <c r="L15" s="208"/>
      <c r="M15" s="209"/>
      <c r="O15" s="27"/>
      <c r="P15" s="2"/>
      <c r="R15" s="2"/>
      <c r="Y15" s="263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5"/>
      <c r="AS15" s="2"/>
      <c r="AU15" s="2"/>
      <c r="AV15" s="23"/>
    </row>
    <row r="16" spans="1:48" ht="12.75" customHeight="1" x14ac:dyDescent="0.2">
      <c r="D16" s="207"/>
      <c r="E16" s="208"/>
      <c r="F16" s="208"/>
      <c r="G16" s="208"/>
      <c r="H16" s="208"/>
      <c r="I16" s="208"/>
      <c r="J16" s="208"/>
      <c r="K16" s="208"/>
      <c r="L16" s="208"/>
      <c r="M16" s="209"/>
      <c r="O16" s="27"/>
      <c r="P16" s="2"/>
      <c r="R16" s="2"/>
      <c r="Y16" s="263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5"/>
      <c r="AS16" s="2"/>
      <c r="AU16" s="2"/>
      <c r="AV16" s="23"/>
    </row>
    <row r="17" spans="2:60" ht="12.75" customHeight="1" x14ac:dyDescent="0.2">
      <c r="D17" s="207"/>
      <c r="E17" s="208"/>
      <c r="F17" s="208"/>
      <c r="G17" s="208"/>
      <c r="H17" s="208"/>
      <c r="I17" s="208"/>
      <c r="J17" s="208"/>
      <c r="K17" s="208"/>
      <c r="L17" s="208"/>
      <c r="M17" s="209"/>
      <c r="O17" s="27"/>
      <c r="P17" s="2"/>
      <c r="R17" s="2"/>
      <c r="Y17" s="251" t="str">
        <f>CONCATENATE(TEXT(T1,"0,00"),Q1)</f>
        <v>99,06  [m]</v>
      </c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3"/>
      <c r="AS17" s="2"/>
      <c r="AU17" s="2"/>
      <c r="AV17" s="23"/>
    </row>
    <row r="18" spans="2:60" ht="12.75" customHeight="1" x14ac:dyDescent="0.2">
      <c r="D18" s="210"/>
      <c r="E18" s="211"/>
      <c r="F18" s="211"/>
      <c r="G18" s="211"/>
      <c r="H18" s="211"/>
      <c r="I18" s="211"/>
      <c r="J18" s="211"/>
      <c r="K18" s="211"/>
      <c r="L18" s="211"/>
      <c r="M18" s="212"/>
      <c r="O18" s="27"/>
      <c r="P18" s="2"/>
      <c r="R18" s="2"/>
      <c r="S18" s="2"/>
      <c r="T18" s="29"/>
      <c r="U18" s="33"/>
      <c r="V18" s="33"/>
      <c r="W18" s="33"/>
      <c r="X18" s="33"/>
      <c r="Y18" s="254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6"/>
      <c r="AM18" s="33"/>
      <c r="AN18" s="33"/>
      <c r="AO18" s="33"/>
      <c r="AP18" s="33"/>
      <c r="AQ18" s="33"/>
      <c r="AR18" s="27"/>
      <c r="AS18" s="2"/>
      <c r="AT18" s="2"/>
      <c r="AU18" s="2"/>
      <c r="AV18" s="23"/>
    </row>
    <row r="19" spans="2:60" x14ac:dyDescent="0.2">
      <c r="N19" s="2"/>
      <c r="O19" s="27"/>
      <c r="P19" s="2"/>
      <c r="R19" s="2"/>
      <c r="T19" s="27"/>
      <c r="Y19" s="254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6"/>
      <c r="AQ19" s="2"/>
      <c r="AR19" s="27"/>
      <c r="AS19" s="2"/>
      <c r="AU19" s="2"/>
      <c r="AV19" s="23"/>
      <c r="AW19" s="2"/>
    </row>
    <row r="20" spans="2:60" ht="13.5" thickBot="1" x14ac:dyDescent="0.25">
      <c r="N20" s="2"/>
      <c r="O20" s="27"/>
      <c r="P20" s="2"/>
      <c r="R20" s="2"/>
      <c r="T20" s="27"/>
      <c r="Y20" s="257"/>
      <c r="Z20" s="258"/>
      <c r="AA20" s="258"/>
      <c r="AB20" s="258"/>
      <c r="AC20" s="258"/>
      <c r="AD20" s="258"/>
      <c r="AE20" s="258"/>
      <c r="AF20" s="258"/>
      <c r="AG20" s="258"/>
      <c r="AH20" s="258"/>
      <c r="AI20" s="258"/>
      <c r="AJ20" s="258"/>
      <c r="AK20" s="258"/>
      <c r="AL20" s="259"/>
      <c r="AQ20" s="23"/>
      <c r="AS20" s="2"/>
      <c r="AU20" s="2"/>
      <c r="AV20" s="23"/>
      <c r="AW20" s="2"/>
    </row>
    <row r="21" spans="2:60" x14ac:dyDescent="0.2">
      <c r="N21" s="2"/>
      <c r="O21" s="27"/>
      <c r="P21" s="2"/>
      <c r="R21" s="2"/>
      <c r="T21" s="27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Q21" s="23"/>
      <c r="AS21" s="2"/>
      <c r="AU21" s="2"/>
      <c r="AV21" s="23"/>
      <c r="AW21" s="2"/>
    </row>
    <row r="22" spans="2:60" x14ac:dyDescent="0.2">
      <c r="N22" s="2"/>
      <c r="O22" s="27"/>
      <c r="P22" s="2"/>
      <c r="R22" s="2"/>
      <c r="T22" s="27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Q22" s="23"/>
      <c r="AS22" s="2"/>
      <c r="AU22" s="2"/>
      <c r="AV22" s="23"/>
      <c r="AW22" s="2"/>
    </row>
    <row r="23" spans="2:60" ht="12.75" customHeight="1" thickBot="1" x14ac:dyDescent="0.25">
      <c r="N23" s="2"/>
      <c r="O23" s="27"/>
      <c r="P23" s="2"/>
      <c r="R23" s="2"/>
      <c r="T23" s="27"/>
      <c r="AQ23" s="23"/>
      <c r="AS23" s="2"/>
      <c r="AU23" s="2"/>
      <c r="AV23" s="23"/>
      <c r="AW23" s="2"/>
    </row>
    <row r="24" spans="2:60" ht="12.75" customHeight="1" x14ac:dyDescent="0.2">
      <c r="N24" s="2"/>
      <c r="O24" s="27"/>
      <c r="P24" s="2"/>
      <c r="Q24" s="146" t="s">
        <v>25</v>
      </c>
      <c r="R24" s="2"/>
      <c r="T24" s="27"/>
      <c r="X24" s="143" t="s">
        <v>18</v>
      </c>
      <c r="AM24" s="143" t="s">
        <v>18</v>
      </c>
      <c r="AQ24" s="23"/>
      <c r="AS24" s="2"/>
      <c r="AT24" s="146" t="s">
        <v>25</v>
      </c>
      <c r="AU24" s="2"/>
      <c r="AV24" s="23"/>
      <c r="AW24" s="2"/>
    </row>
    <row r="25" spans="2:60" ht="12.75" customHeight="1" x14ac:dyDescent="0.2">
      <c r="N25" s="2"/>
      <c r="O25" s="27"/>
      <c r="P25" s="2"/>
      <c r="Q25" s="147"/>
      <c r="R25" s="2"/>
      <c r="T25" s="27"/>
      <c r="X25" s="144"/>
      <c r="AM25" s="144"/>
      <c r="AQ25" s="23"/>
      <c r="AS25" s="2"/>
      <c r="AT25" s="147"/>
      <c r="AU25" s="2"/>
      <c r="AV25" s="23"/>
      <c r="AW25" s="2"/>
    </row>
    <row r="26" spans="2:60" x14ac:dyDescent="0.2">
      <c r="N26" s="2"/>
      <c r="O26" s="27"/>
      <c r="P26" s="2"/>
      <c r="Q26" s="148"/>
      <c r="R26" s="2"/>
      <c r="T26" s="27"/>
      <c r="X26" s="145"/>
      <c r="AM26" s="145"/>
      <c r="AQ26" s="23"/>
      <c r="AS26" s="2"/>
      <c r="AT26" s="148"/>
      <c r="AU26" s="2"/>
      <c r="AV26" s="23"/>
      <c r="AW26" s="2"/>
    </row>
    <row r="27" spans="2:60" x14ac:dyDescent="0.2">
      <c r="N27" s="2"/>
      <c r="O27" s="27"/>
      <c r="P27" s="2"/>
      <c r="Q27" s="170" t="str">
        <f>CONCATENATE(TEXT(U1,"0,00"),Q1)</f>
        <v>20,57  [m]</v>
      </c>
      <c r="R27" s="2"/>
      <c r="T27" s="27"/>
      <c r="V27" s="2"/>
      <c r="W27" s="2"/>
      <c r="X27" s="167" t="str">
        <f>CONCATENATE(TEXT(V1,"0,00"),Q1)</f>
        <v>49,53  [m]</v>
      </c>
      <c r="Y27" s="2"/>
      <c r="Z27" s="2"/>
      <c r="AK27" s="2"/>
      <c r="AL27" s="2"/>
      <c r="AM27" s="167" t="str">
        <f>CONCATENATE(TEXT(V1,"0,00"),Q1)</f>
        <v>49,53  [m]</v>
      </c>
      <c r="AN27" s="2"/>
      <c r="AO27" s="2"/>
      <c r="AQ27" s="23"/>
      <c r="AS27" s="2"/>
      <c r="AT27" s="170" t="str">
        <f>CONCATENATE(TEXT(U1,"0,00"),Q1)</f>
        <v>20,57  [m]</v>
      </c>
      <c r="AU27" s="2"/>
      <c r="AV27" s="23"/>
      <c r="AW27" s="2"/>
    </row>
    <row r="28" spans="2:60" x14ac:dyDescent="0.2">
      <c r="O28" s="29"/>
      <c r="P28" s="33"/>
      <c r="Q28" s="171"/>
      <c r="R28" s="33"/>
      <c r="S28" s="30"/>
      <c r="T28" s="29"/>
      <c r="U28" s="33"/>
      <c r="V28" s="33"/>
      <c r="W28" s="33"/>
      <c r="X28" s="168"/>
      <c r="Y28" s="33"/>
      <c r="Z28" s="33"/>
      <c r="AA28" s="33"/>
      <c r="AB28" s="33"/>
      <c r="AC28" s="33"/>
      <c r="AD28" s="33"/>
      <c r="AE28" s="30"/>
      <c r="AF28" s="33"/>
      <c r="AG28" s="33"/>
      <c r="AH28" s="33"/>
      <c r="AI28" s="33"/>
      <c r="AJ28" s="33"/>
      <c r="AK28" s="33"/>
      <c r="AL28" s="33"/>
      <c r="AM28" s="168"/>
      <c r="AN28" s="33"/>
      <c r="AO28" s="33"/>
      <c r="AP28" s="33"/>
      <c r="AQ28" s="30"/>
      <c r="AR28" s="29"/>
      <c r="AS28" s="33"/>
      <c r="AT28" s="171"/>
      <c r="AU28" s="33"/>
      <c r="AV28" s="30"/>
    </row>
    <row r="29" spans="2:60" customFormat="1" x14ac:dyDescent="0.2">
      <c r="B29" s="2"/>
      <c r="C29" s="2"/>
      <c r="D29" s="2"/>
      <c r="E29" s="2"/>
      <c r="F29" s="2"/>
      <c r="G29" s="2"/>
      <c r="H29" s="2"/>
      <c r="O29" s="34"/>
      <c r="P29" s="7"/>
      <c r="Q29" s="171"/>
      <c r="R29" s="7"/>
      <c r="T29" s="27"/>
      <c r="U29" s="1"/>
      <c r="V29" s="2"/>
      <c r="W29" s="2"/>
      <c r="X29" s="168"/>
      <c r="Y29" s="2"/>
      <c r="Z29" s="2"/>
      <c r="AA29" s="1"/>
      <c r="AB29" s="1"/>
      <c r="AC29" s="1"/>
      <c r="AD29" s="1"/>
      <c r="AE29" s="23"/>
      <c r="AF29" s="1"/>
      <c r="AG29" s="1"/>
      <c r="AH29" s="1"/>
      <c r="AI29" s="1"/>
      <c r="AJ29" s="1"/>
      <c r="AK29" s="2"/>
      <c r="AL29" s="2"/>
      <c r="AM29" s="168"/>
      <c r="AN29" s="2"/>
      <c r="AO29" s="2"/>
      <c r="AP29" s="1"/>
      <c r="AQ29" s="23"/>
      <c r="AR29" s="1"/>
      <c r="AS29" s="7"/>
      <c r="AT29" s="171"/>
      <c r="AU29" s="7"/>
      <c r="AV29" s="26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2:60" customFormat="1" ht="12.75" customHeight="1" thickBot="1" x14ac:dyDescent="0.25">
      <c r="B30" s="2"/>
      <c r="C30" s="1"/>
      <c r="D30" s="1"/>
      <c r="E30" s="1"/>
      <c r="F30" s="1"/>
      <c r="O30" s="14"/>
      <c r="P30" s="7"/>
      <c r="Q30" s="172"/>
      <c r="R30" s="7"/>
      <c r="T30" s="27"/>
      <c r="U30" s="1"/>
      <c r="V30" s="7"/>
      <c r="W30" s="7"/>
      <c r="X30" s="169"/>
      <c r="Y30" s="7"/>
      <c r="Z30" s="7"/>
      <c r="AE30" s="15"/>
      <c r="AF30" s="1"/>
      <c r="AI30" s="1"/>
      <c r="AJ30" s="1"/>
      <c r="AK30" s="2"/>
      <c r="AL30" s="2"/>
      <c r="AM30" s="169"/>
      <c r="AN30" s="2"/>
      <c r="AO30" s="2"/>
      <c r="AP30" s="1"/>
      <c r="AQ30" s="23"/>
      <c r="AR30" s="1"/>
      <c r="AS30" s="7"/>
      <c r="AT30" s="172"/>
      <c r="AU30" s="7"/>
      <c r="AV30" s="23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2:60" customFormat="1" ht="12.75" customHeight="1" x14ac:dyDescent="0.2">
      <c r="B31" s="2"/>
      <c r="C31" s="1"/>
      <c r="D31" s="1"/>
      <c r="E31" s="1"/>
      <c r="F31" s="1"/>
      <c r="O31" s="14"/>
      <c r="P31" s="7"/>
      <c r="R31" s="7"/>
      <c r="T31" s="14"/>
      <c r="AE31" s="15"/>
      <c r="AF31" s="1"/>
      <c r="AI31" s="1"/>
      <c r="AJ31" s="1"/>
      <c r="AK31" s="1"/>
      <c r="AL31" s="1"/>
      <c r="AM31" s="1"/>
      <c r="AN31" s="1"/>
      <c r="AO31" s="1"/>
      <c r="AP31" s="1"/>
      <c r="AQ31" s="23"/>
      <c r="AR31" s="1"/>
      <c r="AS31" s="7"/>
      <c r="AT31" s="1"/>
      <c r="AU31" s="7"/>
      <c r="AV31" s="23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2:60" customFormat="1" ht="12.75" customHeight="1" x14ac:dyDescent="0.2">
      <c r="B32" s="2"/>
      <c r="C32" s="1"/>
      <c r="D32" s="1"/>
      <c r="E32" s="1"/>
      <c r="F32" s="1"/>
      <c r="O32" s="14"/>
      <c r="P32" s="7"/>
      <c r="R32" s="7"/>
      <c r="T32" s="14"/>
      <c r="AE32" s="15"/>
      <c r="AF32" s="1"/>
      <c r="AI32" s="1"/>
      <c r="AJ32" s="1"/>
      <c r="AK32" s="1"/>
      <c r="AL32" s="1"/>
      <c r="AM32" s="1"/>
      <c r="AN32" s="1"/>
      <c r="AO32" s="1"/>
      <c r="AP32" s="1"/>
      <c r="AQ32" s="23"/>
      <c r="AR32" s="1"/>
      <c r="AS32" s="7"/>
      <c r="AT32" s="1"/>
      <c r="AU32" s="7"/>
      <c r="AV32" s="23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2:60" customFormat="1" ht="13.5" customHeight="1" thickBot="1" x14ac:dyDescent="0.25">
      <c r="B33" s="2"/>
      <c r="C33" s="1"/>
      <c r="D33" s="1"/>
      <c r="E33" s="1"/>
      <c r="F33" s="1"/>
      <c r="O33" s="14"/>
      <c r="P33" s="7"/>
      <c r="R33" s="7"/>
      <c r="S33" s="7"/>
      <c r="T33" s="32"/>
      <c r="U33" s="2"/>
      <c r="V33" s="2"/>
      <c r="W33" s="7"/>
      <c r="AE33" s="15"/>
      <c r="AF33" s="1"/>
      <c r="AI33" s="1"/>
      <c r="AJ33" s="1"/>
      <c r="AK33" s="1"/>
      <c r="AL33" s="1"/>
      <c r="AM33" s="1"/>
      <c r="AN33" s="2"/>
      <c r="AO33" s="2"/>
      <c r="AP33" s="2"/>
      <c r="AQ33" s="31"/>
      <c r="AR33" s="2"/>
      <c r="AS33" s="7"/>
      <c r="AT33" s="1"/>
      <c r="AU33" s="7"/>
      <c r="AV33" s="23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</row>
    <row r="34" spans="2:60" customFormat="1" ht="13.5" thickTop="1" x14ac:dyDescent="0.2">
      <c r="B34" s="2"/>
      <c r="C34" s="1"/>
      <c r="D34" s="1"/>
      <c r="E34" s="1"/>
      <c r="F34" s="1"/>
      <c r="O34" s="14"/>
      <c r="P34" s="7"/>
      <c r="R34" s="7"/>
      <c r="T34" s="16"/>
      <c r="U34" s="17"/>
      <c r="V34" s="19"/>
      <c r="AE34" s="15"/>
      <c r="AF34" s="1"/>
      <c r="AL34" s="1"/>
      <c r="AM34" s="1"/>
      <c r="AN34" s="1"/>
      <c r="AO34" s="16"/>
      <c r="AP34" s="17"/>
      <c r="AQ34" s="19"/>
      <c r="AR34" s="1"/>
      <c r="AS34" s="7"/>
      <c r="AT34" s="1"/>
      <c r="AU34" s="7"/>
      <c r="AV34" s="23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2:60" customFormat="1" ht="12.75" customHeight="1" x14ac:dyDescent="0.2">
      <c r="B35" s="2"/>
      <c r="C35" s="1"/>
      <c r="D35" s="1"/>
      <c r="E35" s="1"/>
      <c r="F35" s="1"/>
      <c r="O35" s="14"/>
      <c r="P35" s="7"/>
      <c r="R35" s="7"/>
      <c r="T35" s="18"/>
      <c r="U35" s="2"/>
      <c r="V35" s="20"/>
      <c r="AE35" s="15"/>
      <c r="AF35" s="1"/>
      <c r="AL35" s="1"/>
      <c r="AM35" s="1"/>
      <c r="AN35" s="1"/>
      <c r="AO35" s="18"/>
      <c r="AP35" s="2"/>
      <c r="AQ35" s="20"/>
      <c r="AR35" s="1"/>
      <c r="AS35" s="7"/>
      <c r="AT35" s="1"/>
      <c r="AU35" s="7"/>
      <c r="AV35" s="23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2:60" customFormat="1" ht="12.75" customHeight="1" x14ac:dyDescent="0.2">
      <c r="B36" s="2"/>
      <c r="C36" s="1"/>
      <c r="D36" s="1"/>
      <c r="E36" s="1"/>
      <c r="F36" s="1"/>
      <c r="O36" s="14"/>
      <c r="P36" s="7"/>
      <c r="R36" s="7"/>
      <c r="T36" s="18"/>
      <c r="U36" s="2"/>
      <c r="V36" s="20"/>
      <c r="W36" s="1"/>
      <c r="X36" s="152" t="s">
        <v>30</v>
      </c>
      <c r="Y36" s="1"/>
      <c r="Z36" s="1"/>
      <c r="AA36" s="1"/>
      <c r="AB36" s="1"/>
      <c r="AC36" s="1"/>
      <c r="AD36" s="1"/>
      <c r="AE36" s="23"/>
      <c r="AF36" s="1"/>
      <c r="AG36" s="1"/>
      <c r="AL36" s="1"/>
      <c r="AM36" s="152" t="s">
        <v>30</v>
      </c>
      <c r="AN36" s="1"/>
      <c r="AO36" s="18"/>
      <c r="AP36" s="2"/>
      <c r="AQ36" s="20"/>
      <c r="AR36" s="1"/>
      <c r="AS36" s="7"/>
      <c r="AT36" s="1"/>
      <c r="AU36" s="7"/>
      <c r="AV36" s="23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2:60" customFormat="1" ht="12.75" customHeight="1" x14ac:dyDescent="0.2">
      <c r="B37" s="2"/>
      <c r="C37" s="1"/>
      <c r="D37" s="1"/>
      <c r="E37" s="1"/>
      <c r="F37" s="1"/>
      <c r="O37" s="14"/>
      <c r="P37" s="39"/>
      <c r="Q37" s="36"/>
      <c r="R37" s="45"/>
      <c r="T37" s="6"/>
      <c r="U37" s="7"/>
      <c r="V37" s="155"/>
      <c r="W37" s="158"/>
      <c r="X37" s="153"/>
      <c r="Y37" s="161"/>
      <c r="Z37" s="158"/>
      <c r="AA37" s="1"/>
      <c r="AB37" s="1"/>
      <c r="AC37" s="1"/>
      <c r="AD37" s="1"/>
      <c r="AE37" s="23"/>
      <c r="AF37" s="1"/>
      <c r="AG37" s="1"/>
      <c r="AK37" s="155"/>
      <c r="AL37" s="161"/>
      <c r="AM37" s="153"/>
      <c r="AN37" s="155"/>
      <c r="AO37" s="158"/>
      <c r="AP37" s="1"/>
      <c r="AQ37" s="20"/>
      <c r="AR37" s="1"/>
      <c r="AS37" s="39"/>
      <c r="AT37" s="36"/>
      <c r="AU37" s="45"/>
      <c r="AV37" s="23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  <row r="38" spans="2:60" customFormat="1" ht="13.5" customHeight="1" x14ac:dyDescent="0.2">
      <c r="B38" s="2"/>
      <c r="C38" s="1"/>
      <c r="D38" s="1"/>
      <c r="E38" s="1"/>
      <c r="F38" s="1"/>
      <c r="I38" t="s">
        <v>31</v>
      </c>
      <c r="O38" s="29"/>
      <c r="P38" s="37"/>
      <c r="Q38" s="149" t="s">
        <v>32</v>
      </c>
      <c r="R38" s="41"/>
      <c r="T38" s="22"/>
      <c r="U38" s="164"/>
      <c r="V38" s="156"/>
      <c r="W38" s="159"/>
      <c r="X38" s="153"/>
      <c r="Y38" s="162"/>
      <c r="Z38" s="159"/>
      <c r="AA38" s="180"/>
      <c r="AE38" s="15"/>
      <c r="AJ38" s="177"/>
      <c r="AK38" s="156"/>
      <c r="AL38" s="162"/>
      <c r="AM38" s="153"/>
      <c r="AN38" s="156"/>
      <c r="AO38" s="159"/>
      <c r="AP38" s="164"/>
      <c r="AQ38" s="21"/>
      <c r="AR38" s="1"/>
      <c r="AS38" s="37"/>
      <c r="AT38" s="149" t="s">
        <v>32</v>
      </c>
      <c r="AU38" s="41"/>
      <c r="AV38" s="30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2:60" customFormat="1" ht="15" customHeight="1" x14ac:dyDescent="0.2">
      <c r="B39" s="2"/>
      <c r="C39" s="1"/>
      <c r="D39" s="1"/>
      <c r="E39" s="1"/>
      <c r="F39" s="1"/>
      <c r="G39" s="1"/>
      <c r="H39" s="1"/>
      <c r="O39" s="44"/>
      <c r="P39" s="38"/>
      <c r="Q39" s="150"/>
      <c r="R39" s="42"/>
      <c r="S39" s="40"/>
      <c r="T39" s="43"/>
      <c r="U39" s="165"/>
      <c r="V39" s="156"/>
      <c r="W39" s="159"/>
      <c r="X39" s="153"/>
      <c r="Y39" s="162"/>
      <c r="Z39" s="159"/>
      <c r="AA39" s="181"/>
      <c r="AB39" s="3"/>
      <c r="AC39" s="4"/>
      <c r="AD39" s="4"/>
      <c r="AE39" s="4"/>
      <c r="AF39" s="4"/>
      <c r="AG39" s="4"/>
      <c r="AH39" s="4"/>
      <c r="AI39" s="5"/>
      <c r="AJ39" s="178"/>
      <c r="AK39" s="156"/>
      <c r="AL39" s="162"/>
      <c r="AM39" s="153"/>
      <c r="AN39" s="156"/>
      <c r="AO39" s="159"/>
      <c r="AP39" s="165"/>
      <c r="AQ39" s="40"/>
      <c r="AR39" s="43"/>
      <c r="AS39" s="38"/>
      <c r="AT39" s="150"/>
      <c r="AU39" s="42"/>
      <c r="AV39" s="49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spans="2:60" customFormat="1" ht="13.5" customHeight="1" x14ac:dyDescent="0.2">
      <c r="B40" s="2"/>
      <c r="C40" s="2"/>
      <c r="D40" s="1"/>
      <c r="E40" s="1"/>
      <c r="F40" s="1"/>
      <c r="G40" s="1"/>
      <c r="H40" s="2"/>
      <c r="I40" s="1"/>
      <c r="J40" s="1"/>
      <c r="K40" s="1"/>
      <c r="N40" s="7"/>
      <c r="O40" s="35"/>
      <c r="P40" s="37"/>
      <c r="Q40" s="151"/>
      <c r="R40" s="41"/>
      <c r="T40" s="7"/>
      <c r="U40" s="166"/>
      <c r="V40" s="156"/>
      <c r="W40" s="159"/>
      <c r="X40" s="153"/>
      <c r="Y40" s="162"/>
      <c r="Z40" s="159"/>
      <c r="AA40" s="182"/>
      <c r="AE40" s="15"/>
      <c r="AJ40" s="179"/>
      <c r="AK40" s="156"/>
      <c r="AL40" s="162"/>
      <c r="AM40" s="153"/>
      <c r="AN40" s="156"/>
      <c r="AO40" s="159"/>
      <c r="AP40" s="166"/>
      <c r="AQ40" s="2"/>
      <c r="AR40" s="1"/>
      <c r="AS40" s="37"/>
      <c r="AT40" s="151"/>
      <c r="AU40" s="41"/>
      <c r="AV40" s="26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2:60" customForma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N41" s="7"/>
      <c r="O41" s="7"/>
      <c r="P41" s="48"/>
      <c r="Q41" s="46"/>
      <c r="R41" s="47"/>
      <c r="T41" s="7"/>
      <c r="U41" s="7"/>
      <c r="V41" s="157"/>
      <c r="W41" s="160"/>
      <c r="X41" s="153"/>
      <c r="Y41" s="163"/>
      <c r="Z41" s="160"/>
      <c r="AE41" s="15"/>
      <c r="AK41" s="157"/>
      <c r="AL41" s="163"/>
      <c r="AM41" s="153"/>
      <c r="AN41" s="157"/>
      <c r="AO41" s="160"/>
      <c r="AQ41" s="7"/>
      <c r="AS41" s="48"/>
      <c r="AT41" s="46"/>
      <c r="AU41" s="47"/>
      <c r="AV41" s="15"/>
    </row>
    <row r="42" spans="2:60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N42" s="7"/>
      <c r="O42" s="7"/>
      <c r="P42" s="7"/>
      <c r="R42" s="7"/>
      <c r="S42" s="7"/>
      <c r="T42" s="7"/>
      <c r="U42" s="7"/>
      <c r="V42" s="7"/>
      <c r="W42" s="1"/>
      <c r="X42" s="154"/>
      <c r="Z42" s="6"/>
      <c r="AA42" s="7"/>
      <c r="AB42" s="7"/>
      <c r="AE42" s="15"/>
      <c r="AK42" s="10"/>
      <c r="AL42" s="1"/>
      <c r="AM42" s="154"/>
      <c r="AO42" s="7"/>
      <c r="AP42" s="7"/>
      <c r="AQ42" s="7"/>
      <c r="AS42" s="7"/>
      <c r="AU42" s="7"/>
      <c r="AV42" s="15"/>
    </row>
    <row r="43" spans="2:60" customFormat="1" ht="12.75" customHeight="1" x14ac:dyDescent="0.2">
      <c r="I43" s="1"/>
      <c r="J43" s="1"/>
      <c r="K43" s="1"/>
      <c r="N43" s="7"/>
      <c r="O43" s="7"/>
      <c r="P43" s="7"/>
      <c r="Q43" s="149" t="s">
        <v>39</v>
      </c>
      <c r="R43" s="7"/>
      <c r="S43" s="7"/>
      <c r="T43" s="7"/>
      <c r="U43" s="7"/>
      <c r="V43" s="7"/>
      <c r="Z43" s="6"/>
      <c r="AA43" s="7"/>
      <c r="AB43" s="7"/>
      <c r="AE43" s="15"/>
      <c r="AK43" s="11"/>
      <c r="AL43" s="1"/>
      <c r="AM43" s="1"/>
      <c r="AO43" s="7"/>
      <c r="AP43" s="7"/>
      <c r="AQ43" s="7"/>
      <c r="AS43" s="7"/>
      <c r="AT43" s="149" t="s">
        <v>39</v>
      </c>
      <c r="AU43" s="7"/>
      <c r="AV43" s="15"/>
    </row>
    <row r="44" spans="2:60" customFormat="1" ht="12.75" customHeight="1" x14ac:dyDescent="0.2">
      <c r="I44" s="1"/>
      <c r="J44" s="1"/>
      <c r="K44" s="1"/>
      <c r="N44" s="7"/>
      <c r="O44" s="7"/>
      <c r="P44" s="7"/>
      <c r="Q44" s="150"/>
      <c r="R44" s="7"/>
      <c r="S44" s="7"/>
      <c r="T44" s="7"/>
      <c r="U44" s="7"/>
      <c r="V44" s="7"/>
      <c r="Z44" s="6"/>
      <c r="AA44" s="7"/>
      <c r="AB44" s="7"/>
      <c r="AE44" s="25"/>
      <c r="AK44" s="11"/>
      <c r="AL44" s="1"/>
      <c r="AM44" s="1"/>
      <c r="AO44" s="7"/>
      <c r="AP44" s="7"/>
      <c r="AQ44" s="7"/>
      <c r="AS44" s="7"/>
      <c r="AT44" s="150"/>
      <c r="AU44" s="7"/>
      <c r="AV44" s="15"/>
    </row>
    <row r="45" spans="2:60" customFormat="1" ht="12.75" customHeight="1" thickBot="1" x14ac:dyDescent="0.25">
      <c r="N45" s="7"/>
      <c r="O45" s="7"/>
      <c r="P45" s="7"/>
      <c r="Q45" s="151"/>
      <c r="R45" s="7"/>
      <c r="S45" s="7"/>
      <c r="T45" s="7"/>
      <c r="U45" s="7"/>
      <c r="V45" s="7"/>
      <c r="Z45" s="6"/>
      <c r="AA45" s="7"/>
      <c r="AB45" s="7"/>
      <c r="AE45" s="173"/>
      <c r="AF45" s="174"/>
      <c r="AG45" s="9"/>
      <c r="AH45" s="9"/>
      <c r="AI45" s="9"/>
      <c r="AJ45" s="9"/>
      <c r="AK45" s="12"/>
      <c r="AO45" s="7"/>
      <c r="AP45" s="7"/>
      <c r="AQ45" s="7"/>
      <c r="AS45" s="7"/>
      <c r="AT45" s="151"/>
      <c r="AU45" s="7"/>
      <c r="AV45" s="15"/>
    </row>
    <row r="46" spans="2:60" customFormat="1" ht="30" customHeight="1" thickTop="1" x14ac:dyDescent="0.2">
      <c r="B46" s="55"/>
      <c r="C46" s="245" t="s">
        <v>43</v>
      </c>
      <c r="D46" s="246"/>
      <c r="E46" s="246"/>
      <c r="F46" s="246"/>
      <c r="G46" s="247"/>
      <c r="H46" s="213" t="s">
        <v>34</v>
      </c>
      <c r="I46" s="213"/>
      <c r="J46" s="213"/>
      <c r="K46" s="213"/>
      <c r="L46" s="213"/>
      <c r="M46" s="213"/>
      <c r="N46" s="214"/>
      <c r="O46" s="7"/>
      <c r="P46" s="7"/>
      <c r="R46" s="7"/>
      <c r="S46" s="7"/>
      <c r="T46" s="7"/>
      <c r="Y46" s="1"/>
      <c r="Z46" s="6"/>
      <c r="AA46" s="7"/>
      <c r="AB46" s="7"/>
      <c r="AE46" s="175"/>
      <c r="AF46" s="176"/>
      <c r="AS46" s="7"/>
      <c r="AU46" s="7"/>
      <c r="AV46" s="15"/>
    </row>
    <row r="47" spans="2:60" customFormat="1" ht="30" customHeight="1" x14ac:dyDescent="0.2">
      <c r="B47" s="53"/>
      <c r="C47" s="248"/>
      <c r="D47" s="249"/>
      <c r="E47" s="249"/>
      <c r="F47" s="249"/>
      <c r="G47" s="250"/>
      <c r="H47" s="215"/>
      <c r="I47" s="215"/>
      <c r="J47" s="215"/>
      <c r="K47" s="215"/>
      <c r="L47" s="215"/>
      <c r="M47" s="215"/>
      <c r="N47" s="216"/>
      <c r="O47" s="7"/>
      <c r="P47" s="7"/>
      <c r="R47" s="7"/>
      <c r="S47" s="7"/>
      <c r="T47" s="7"/>
      <c r="W47" s="1"/>
      <c r="Z47" s="6"/>
      <c r="AA47" s="7"/>
      <c r="AB47" s="2"/>
      <c r="AC47" s="1"/>
      <c r="AD47" s="127"/>
      <c r="AE47" s="128"/>
      <c r="AF47" s="128"/>
      <c r="AG47" s="129"/>
      <c r="AH47" s="1"/>
      <c r="AI47" s="1"/>
      <c r="AS47" s="7"/>
      <c r="AU47" s="7"/>
      <c r="AV47" s="15"/>
    </row>
    <row r="48" spans="2:60" customFormat="1" ht="30" customHeight="1" thickBot="1" x14ac:dyDescent="0.25">
      <c r="B48" s="53"/>
      <c r="C48" s="239" t="s">
        <v>44</v>
      </c>
      <c r="D48" s="240"/>
      <c r="E48" s="240"/>
      <c r="F48" s="240"/>
      <c r="G48" s="241"/>
      <c r="H48" s="217" t="s">
        <v>35</v>
      </c>
      <c r="I48" s="217"/>
      <c r="J48" s="217"/>
      <c r="K48" s="217"/>
      <c r="L48" s="217"/>
      <c r="M48" s="217"/>
      <c r="N48" s="218"/>
      <c r="O48" s="7"/>
      <c r="P48" s="7"/>
      <c r="R48" s="7"/>
      <c r="S48" s="7"/>
      <c r="T48" s="7"/>
      <c r="Z48" s="8"/>
      <c r="AA48" s="9"/>
      <c r="AB48" s="13"/>
      <c r="AC48" s="130"/>
      <c r="AD48" s="131"/>
      <c r="AE48" s="131"/>
      <c r="AF48" s="131"/>
      <c r="AG48" s="131"/>
      <c r="AH48" s="132"/>
      <c r="AI48" s="1"/>
      <c r="AS48" s="7"/>
      <c r="AU48" s="7"/>
      <c r="AV48" s="15"/>
    </row>
    <row r="49" spans="2:48" customFormat="1" ht="30" customHeight="1" thickTop="1" thickBot="1" x14ac:dyDescent="0.25">
      <c r="B49" s="53"/>
      <c r="C49" s="242"/>
      <c r="D49" s="243"/>
      <c r="E49" s="243"/>
      <c r="F49" s="243"/>
      <c r="G49" s="244"/>
      <c r="H49" s="219"/>
      <c r="I49" s="219"/>
      <c r="J49" s="219"/>
      <c r="K49" s="219"/>
      <c r="L49" s="219"/>
      <c r="M49" s="219"/>
      <c r="N49" s="220"/>
      <c r="X49" s="72" t="s">
        <v>36</v>
      </c>
      <c r="AC49" s="133"/>
      <c r="AD49" s="134"/>
      <c r="AE49" s="134"/>
      <c r="AF49" s="134"/>
      <c r="AG49" s="134"/>
      <c r="AH49" s="135"/>
      <c r="AV49" s="15"/>
    </row>
    <row r="50" spans="2:48" customFormat="1" ht="30" customHeight="1" x14ac:dyDescent="0.2">
      <c r="B50" s="53"/>
      <c r="C50" s="53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X50" s="73" t="s">
        <v>41</v>
      </c>
      <c r="AB50" s="124"/>
      <c r="AC50" s="125"/>
      <c r="AD50" s="125"/>
      <c r="AE50" s="125"/>
      <c r="AF50" s="125"/>
      <c r="AG50" s="125"/>
      <c r="AH50" s="125"/>
      <c r="AI50" s="126"/>
      <c r="AV50" s="15"/>
    </row>
    <row r="51" spans="2:48" customFormat="1" ht="30" customHeight="1" thickBot="1" x14ac:dyDescent="0.25">
      <c r="B51" s="53"/>
      <c r="C51" s="233" t="s">
        <v>45</v>
      </c>
      <c r="D51" s="234"/>
      <c r="E51" s="234"/>
      <c r="F51" s="235"/>
      <c r="G51" s="55"/>
      <c r="H51" s="53"/>
      <c r="I51" s="53"/>
      <c r="J51" s="55"/>
      <c r="K51" s="56"/>
      <c r="L51" s="56"/>
      <c r="M51" s="56"/>
      <c r="N51" s="55"/>
      <c r="X51" s="73" t="s">
        <v>40</v>
      </c>
      <c r="AB51" s="136" t="s">
        <v>20</v>
      </c>
      <c r="AC51" s="137"/>
      <c r="AD51" s="137"/>
      <c r="AE51" s="137"/>
      <c r="AF51" s="137"/>
      <c r="AG51" s="137"/>
      <c r="AH51" s="137"/>
      <c r="AI51" s="138"/>
      <c r="AL51" s="1"/>
      <c r="AM51" s="1"/>
      <c r="AV51" s="15"/>
    </row>
    <row r="52" spans="2:48" customFormat="1" ht="30" customHeight="1" x14ac:dyDescent="0.2">
      <c r="B52" s="53"/>
      <c r="C52" s="236"/>
      <c r="D52" s="237"/>
      <c r="E52" s="237"/>
      <c r="F52" s="238"/>
      <c r="G52" s="53"/>
      <c r="H52" s="53"/>
      <c r="I52" s="53"/>
      <c r="J52" s="53"/>
      <c r="K52" s="53"/>
      <c r="L52" s="53"/>
      <c r="M52" s="53"/>
      <c r="N52" s="55"/>
      <c r="X52" s="115">
        <v>1</v>
      </c>
      <c r="AB52" s="136"/>
      <c r="AC52" s="137"/>
      <c r="AD52" s="137"/>
      <c r="AE52" s="137"/>
      <c r="AF52" s="137"/>
      <c r="AG52" s="137"/>
      <c r="AH52" s="137"/>
      <c r="AI52" s="138"/>
      <c r="AK52" s="1"/>
      <c r="AL52" s="1"/>
      <c r="AM52" s="1"/>
      <c r="AN52" s="1"/>
      <c r="AO52" s="1"/>
      <c r="AP52" s="1"/>
      <c r="AQ52" s="1"/>
      <c r="AR52" s="1"/>
      <c r="AV52" s="15"/>
    </row>
    <row r="53" spans="2:48" customFormat="1" ht="30" customHeight="1" thickBot="1" x14ac:dyDescent="0.25">
      <c r="B53" s="53"/>
      <c r="C53" s="221" t="s">
        <v>46</v>
      </c>
      <c r="D53" s="222"/>
      <c r="E53" s="222"/>
      <c r="F53" s="223"/>
      <c r="G53" s="221" t="s">
        <v>38</v>
      </c>
      <c r="H53" s="222"/>
      <c r="I53" s="222"/>
      <c r="J53" s="223"/>
      <c r="K53" s="221" t="s">
        <v>54</v>
      </c>
      <c r="L53" s="222"/>
      <c r="M53" s="222"/>
      <c r="N53" s="223"/>
      <c r="X53" s="116"/>
      <c r="AB53" s="106" t="s">
        <v>21</v>
      </c>
      <c r="AC53" s="107"/>
      <c r="AD53" s="107"/>
      <c r="AE53" s="107"/>
      <c r="AF53" s="107"/>
      <c r="AG53" s="107"/>
      <c r="AH53" s="107"/>
      <c r="AI53" s="108"/>
      <c r="AK53" s="1"/>
      <c r="AL53" s="1"/>
      <c r="AM53" s="1"/>
      <c r="AN53" s="1"/>
      <c r="AO53" s="1"/>
      <c r="AP53" s="1"/>
      <c r="AQ53" s="1"/>
      <c r="AR53" s="1"/>
      <c r="AV53" s="15"/>
    </row>
    <row r="54" spans="2:48" customFormat="1" ht="30" customHeight="1" x14ac:dyDescent="0.2">
      <c r="B54" s="53"/>
      <c r="C54" s="224"/>
      <c r="D54" s="225"/>
      <c r="E54" s="225"/>
      <c r="F54" s="226"/>
      <c r="G54" s="224"/>
      <c r="H54" s="225"/>
      <c r="I54" s="225"/>
      <c r="J54" s="226"/>
      <c r="K54" s="224"/>
      <c r="L54" s="225"/>
      <c r="M54" s="225"/>
      <c r="N54" s="226"/>
      <c r="AB54" s="106"/>
      <c r="AC54" s="107"/>
      <c r="AD54" s="107"/>
      <c r="AE54" s="107"/>
      <c r="AF54" s="107"/>
      <c r="AG54" s="107"/>
      <c r="AH54" s="107"/>
      <c r="AI54" s="108"/>
      <c r="AL54" s="1"/>
      <c r="AM54" s="1"/>
      <c r="AV54" s="15"/>
    </row>
    <row r="55" spans="2:48" customFormat="1" ht="30" customHeight="1" thickBot="1" x14ac:dyDescent="0.45">
      <c r="B55" s="53"/>
      <c r="C55" s="227" t="s">
        <v>47</v>
      </c>
      <c r="D55" s="228"/>
      <c r="E55" s="228"/>
      <c r="F55" s="229"/>
      <c r="G55" s="55"/>
      <c r="H55" s="53"/>
      <c r="I55" s="53"/>
      <c r="J55" s="55"/>
      <c r="K55" s="56"/>
      <c r="L55" s="56"/>
      <c r="M55" s="56"/>
      <c r="N55" s="53"/>
      <c r="O55" s="1"/>
      <c r="P55" s="1"/>
      <c r="Q55" s="1"/>
      <c r="R55" s="1"/>
      <c r="S55" s="117" t="s">
        <v>28</v>
      </c>
      <c r="T55" s="118"/>
      <c r="U55" s="118"/>
      <c r="V55" s="118"/>
      <c r="W55" s="119"/>
      <c r="X55" s="120"/>
      <c r="Y55" s="1"/>
      <c r="AB55" s="121" t="s">
        <v>22</v>
      </c>
      <c r="AC55" s="122"/>
      <c r="AD55" s="122"/>
      <c r="AE55" s="122"/>
      <c r="AF55" s="122"/>
      <c r="AG55" s="122"/>
      <c r="AH55" s="122"/>
      <c r="AI55" s="123"/>
      <c r="AL55" s="1"/>
      <c r="AM55" s="1"/>
      <c r="AS55" s="1"/>
      <c r="AU55" s="1"/>
      <c r="AV55" s="15"/>
    </row>
    <row r="56" spans="2:48" customFormat="1" ht="30" customHeight="1" thickBot="1" x14ac:dyDescent="0.25">
      <c r="B56" s="53"/>
      <c r="C56" s="230"/>
      <c r="D56" s="231"/>
      <c r="E56" s="231"/>
      <c r="F56" s="232"/>
      <c r="G56" s="55"/>
      <c r="H56" s="55"/>
      <c r="I56" s="55"/>
      <c r="J56" s="55"/>
      <c r="K56" s="56"/>
      <c r="L56" s="56"/>
      <c r="M56" s="56"/>
      <c r="N56" s="53"/>
      <c r="O56" s="1"/>
      <c r="P56" s="1"/>
      <c r="Q56" s="1"/>
      <c r="R56" s="1"/>
      <c r="S56" s="139" t="s">
        <v>27</v>
      </c>
      <c r="T56" s="140"/>
      <c r="U56" s="140"/>
      <c r="V56" s="140"/>
      <c r="W56" s="50"/>
      <c r="X56" s="74" t="s">
        <v>26</v>
      </c>
      <c r="AB56" s="1"/>
      <c r="AC56" s="1"/>
      <c r="AD56" s="1"/>
      <c r="AE56" s="23"/>
      <c r="AF56" s="1"/>
      <c r="AG56" s="1"/>
      <c r="AH56" s="1"/>
      <c r="AI56" s="1"/>
      <c r="AL56" s="1"/>
      <c r="AM56" s="1"/>
      <c r="AS56" s="1"/>
      <c r="AU56" s="1"/>
      <c r="AV56" s="15"/>
    </row>
    <row r="57" spans="2:48" customFormat="1" ht="30" customHeight="1" thickBot="1" x14ac:dyDescent="0.25"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1"/>
      <c r="P57" s="1"/>
      <c r="Q57" s="1"/>
      <c r="R57" s="1"/>
      <c r="S57" s="141"/>
      <c r="T57" s="142"/>
      <c r="U57" s="142"/>
      <c r="V57" s="142"/>
      <c r="W57" s="51"/>
      <c r="X57" s="75" t="s">
        <v>51</v>
      </c>
      <c r="AB57" s="1"/>
      <c r="AC57" s="1"/>
      <c r="AD57" s="1"/>
      <c r="AE57" s="23"/>
      <c r="AF57" s="1"/>
      <c r="AG57" s="1"/>
      <c r="AH57" s="1"/>
      <c r="AI57" s="1"/>
      <c r="AL57" s="1"/>
      <c r="AM57" s="89" t="s">
        <v>53</v>
      </c>
      <c r="AS57" s="1"/>
      <c r="AU57" s="1"/>
      <c r="AV57" s="15"/>
    </row>
    <row r="58" spans="2:48" customFormat="1" ht="30" customHeight="1" x14ac:dyDescent="0.2">
      <c r="B58" s="55"/>
      <c r="C58" s="55"/>
      <c r="D58" s="55"/>
      <c r="E58" s="98" t="s">
        <v>24</v>
      </c>
      <c r="F58" s="99"/>
      <c r="G58" s="53"/>
      <c r="H58" s="53"/>
      <c r="I58" s="96" t="s">
        <v>23</v>
      </c>
      <c r="J58" s="97"/>
      <c r="K58" s="55"/>
      <c r="L58" s="55"/>
      <c r="M58" s="55"/>
      <c r="N58" s="53"/>
      <c r="O58" s="1"/>
      <c r="P58" s="1"/>
      <c r="Q58" s="1"/>
      <c r="R58" s="1"/>
      <c r="S58" s="1"/>
      <c r="T58" s="1"/>
      <c r="U58" s="1"/>
      <c r="W58" s="1"/>
      <c r="X58" s="1"/>
      <c r="AE58" s="15"/>
      <c r="AF58" s="28"/>
      <c r="AG58" s="24"/>
      <c r="AH58" s="24"/>
      <c r="AI58" s="24"/>
      <c r="AJ58" s="24"/>
      <c r="AK58" s="24"/>
      <c r="AL58" s="33"/>
      <c r="AM58" s="104" t="str">
        <f>CONCATENATE(TEXT(W1,"0,00"),Q1)</f>
        <v>70,10  [m]</v>
      </c>
      <c r="AN58" s="24"/>
      <c r="AO58" s="24"/>
      <c r="AP58" s="24"/>
      <c r="AQ58" s="24"/>
      <c r="AR58" s="24"/>
      <c r="AS58" s="33"/>
      <c r="AT58" s="24"/>
      <c r="AU58" s="33"/>
      <c r="AV58" s="25"/>
    </row>
    <row r="59" spans="2:48" customFormat="1" ht="30" customHeight="1" thickBot="1" x14ac:dyDescent="0.25">
      <c r="B59" s="55"/>
      <c r="C59" s="55"/>
      <c r="D59" s="55"/>
      <c r="E59" s="100" t="s">
        <v>48</v>
      </c>
      <c r="F59" s="101"/>
      <c r="G59" s="53"/>
      <c r="H59" s="53"/>
      <c r="I59" s="94" t="s">
        <v>49</v>
      </c>
      <c r="J59" s="95"/>
      <c r="K59" s="55"/>
      <c r="L59" s="55"/>
      <c r="M59" s="55"/>
      <c r="N59" s="53"/>
      <c r="O59" s="1"/>
      <c r="P59" s="1"/>
      <c r="Q59" s="1"/>
      <c r="R59" s="1"/>
      <c r="S59" s="1"/>
      <c r="T59" s="1"/>
      <c r="U59" s="1"/>
      <c r="W59" s="1"/>
      <c r="X59" s="1"/>
      <c r="AE59" s="15"/>
      <c r="AL59" s="1"/>
      <c r="AM59" s="105"/>
      <c r="AS59" s="1"/>
      <c r="AU59" s="1"/>
      <c r="AV59" s="15"/>
    </row>
    <row r="60" spans="2:48" customFormat="1" ht="30" customHeight="1" thickBot="1" x14ac:dyDescent="0.25">
      <c r="B60" s="55"/>
      <c r="C60" s="55"/>
      <c r="D60" s="55"/>
      <c r="E60" s="90" t="s">
        <v>17</v>
      </c>
      <c r="F60" s="91"/>
      <c r="G60" s="92" t="s">
        <v>18</v>
      </c>
      <c r="H60" s="93"/>
      <c r="I60" s="102" t="s">
        <v>25</v>
      </c>
      <c r="J60" s="103"/>
      <c r="K60" s="92" t="s">
        <v>29</v>
      </c>
      <c r="L60" s="93"/>
      <c r="M60" s="102" t="s">
        <v>33</v>
      </c>
      <c r="N60" s="103"/>
      <c r="O60" s="1"/>
      <c r="P60" s="1"/>
      <c r="S60" s="1"/>
      <c r="T60" s="1"/>
      <c r="U60" s="1"/>
      <c r="AL60" s="1"/>
      <c r="AM60" s="1"/>
      <c r="AS60" s="1"/>
      <c r="AU60" s="1"/>
    </row>
    <row r="61" spans="2:48" customFormat="1" ht="30" customHeight="1" thickBot="1" x14ac:dyDescent="0.25">
      <c r="B61" s="57" t="s">
        <v>0</v>
      </c>
      <c r="C61" s="113" t="s">
        <v>16</v>
      </c>
      <c r="D61" s="114"/>
      <c r="E61" s="58" t="s">
        <v>19</v>
      </c>
      <c r="F61" s="59" t="s">
        <v>50</v>
      </c>
      <c r="G61" s="58" t="s">
        <v>19</v>
      </c>
      <c r="H61" s="59" t="s">
        <v>50</v>
      </c>
      <c r="I61" s="58" t="s">
        <v>19</v>
      </c>
      <c r="J61" s="59" t="s">
        <v>50</v>
      </c>
      <c r="K61" s="58" t="s">
        <v>19</v>
      </c>
      <c r="L61" s="59" t="s">
        <v>50</v>
      </c>
      <c r="M61" s="58" t="s">
        <v>19</v>
      </c>
      <c r="N61" s="59" t="s">
        <v>50</v>
      </c>
      <c r="O61" s="1"/>
      <c r="P61" s="1"/>
      <c r="Q61" s="1"/>
      <c r="R61" s="1"/>
      <c r="S61" s="1"/>
      <c r="T61" s="1"/>
      <c r="U61" s="1"/>
      <c r="AL61" s="1"/>
      <c r="AM61" s="1"/>
      <c r="AS61" s="1"/>
      <c r="AU61" s="1"/>
    </row>
    <row r="62" spans="2:48" customFormat="1" ht="30" customHeight="1" thickBot="1" x14ac:dyDescent="0.25">
      <c r="B62" s="112" t="s">
        <v>1</v>
      </c>
      <c r="C62" s="60" t="s">
        <v>13</v>
      </c>
      <c r="D62" s="61">
        <v>1.81</v>
      </c>
      <c r="E62" s="76">
        <f>99.06/D62</f>
        <v>54.729281767955804</v>
      </c>
      <c r="F62" s="77">
        <f>325/D62</f>
        <v>179.55801104972375</v>
      </c>
      <c r="G62" s="76">
        <f t="shared" ref="G62:H64" si="0">E62/2</f>
        <v>27.364640883977902</v>
      </c>
      <c r="H62" s="77">
        <f t="shared" si="0"/>
        <v>89.779005524861873</v>
      </c>
      <c r="I62" s="76">
        <f>20.574/D62</f>
        <v>11.366850828729282</v>
      </c>
      <c r="J62" s="77">
        <f>67.5/D62</f>
        <v>37.292817679558013</v>
      </c>
      <c r="K62" s="78">
        <f t="shared" ref="K62:L64" si="1">E62+2*I62</f>
        <v>77.462983425414365</v>
      </c>
      <c r="L62" s="77">
        <f t="shared" si="1"/>
        <v>254.14364640883977</v>
      </c>
      <c r="M62" s="78">
        <f>K62/2</f>
        <v>38.731491712707182</v>
      </c>
      <c r="N62" s="77">
        <f>L62/2</f>
        <v>127.07182320441989</v>
      </c>
      <c r="O62" s="1"/>
      <c r="P62" s="1"/>
      <c r="Q62" s="1"/>
      <c r="R62" s="1"/>
      <c r="S62" s="1"/>
      <c r="T62" s="1"/>
      <c r="U62" s="1"/>
      <c r="AL62" s="1"/>
      <c r="AM62" s="1"/>
      <c r="AS62" s="1"/>
      <c r="AU62" s="1"/>
    </row>
    <row r="63" spans="2:48" customFormat="1" ht="30" customHeight="1" thickBot="1" x14ac:dyDescent="0.25">
      <c r="B63" s="110"/>
      <c r="C63" s="62" t="s">
        <v>14</v>
      </c>
      <c r="D63" s="63">
        <v>1.905</v>
      </c>
      <c r="E63" s="79">
        <f>99.06/D63</f>
        <v>52</v>
      </c>
      <c r="F63" s="80">
        <f>325/D63</f>
        <v>170.60367454068242</v>
      </c>
      <c r="G63" s="79">
        <f t="shared" si="0"/>
        <v>26</v>
      </c>
      <c r="H63" s="80">
        <f t="shared" si="0"/>
        <v>85.30183727034121</v>
      </c>
      <c r="I63" s="79">
        <f>20.574/D63</f>
        <v>10.8</v>
      </c>
      <c r="J63" s="80">
        <f>67.5/D63</f>
        <v>35.433070866141733</v>
      </c>
      <c r="K63" s="81">
        <f t="shared" si="1"/>
        <v>73.599999999999994</v>
      </c>
      <c r="L63" s="82">
        <f t="shared" si="1"/>
        <v>241.46981627296589</v>
      </c>
      <c r="M63" s="81">
        <f t="shared" ref="M63:M108" si="2">K63/2</f>
        <v>36.799999999999997</v>
      </c>
      <c r="N63" s="82">
        <f t="shared" ref="N63:N108" si="3">L63/2</f>
        <v>120.73490813648294</v>
      </c>
      <c r="O63" s="1"/>
      <c r="P63" s="1"/>
      <c r="Q63" s="1"/>
      <c r="R63" s="1"/>
      <c r="S63" s="1"/>
      <c r="T63" s="1"/>
      <c r="U63" s="1"/>
      <c r="AL63" s="1"/>
      <c r="AM63" s="1"/>
      <c r="AS63" s="1"/>
      <c r="AU63" s="1"/>
    </row>
    <row r="64" spans="2:48" customFormat="1" ht="30" customHeight="1" thickBot="1" x14ac:dyDescent="0.25">
      <c r="B64" s="111"/>
      <c r="C64" s="64" t="s">
        <v>15</v>
      </c>
      <c r="D64" s="65">
        <v>2</v>
      </c>
      <c r="E64" s="83">
        <f>99.06/D64</f>
        <v>49.53</v>
      </c>
      <c r="F64" s="84">
        <f>325/D64</f>
        <v>162.5</v>
      </c>
      <c r="G64" s="83">
        <f t="shared" si="0"/>
        <v>24.765000000000001</v>
      </c>
      <c r="H64" s="84">
        <f t="shared" si="0"/>
        <v>81.25</v>
      </c>
      <c r="I64" s="83">
        <f>20.574/D64</f>
        <v>10.287000000000001</v>
      </c>
      <c r="J64" s="84">
        <f>67.5/D64</f>
        <v>33.75</v>
      </c>
      <c r="K64" s="85">
        <f t="shared" si="1"/>
        <v>70.103999999999999</v>
      </c>
      <c r="L64" s="84">
        <f t="shared" si="1"/>
        <v>230</v>
      </c>
      <c r="M64" s="85">
        <f t="shared" si="2"/>
        <v>35.052</v>
      </c>
      <c r="N64" s="84">
        <f t="shared" si="3"/>
        <v>115</v>
      </c>
      <c r="AL64" s="1"/>
      <c r="AM64" s="1"/>
    </row>
    <row r="65" spans="2:38" customFormat="1" ht="30" customHeight="1" thickBot="1" x14ac:dyDescent="0.25">
      <c r="B65" s="66"/>
      <c r="C65" s="67"/>
      <c r="D65" s="67"/>
      <c r="E65" s="86"/>
      <c r="F65" s="87"/>
      <c r="G65" s="86"/>
      <c r="H65" s="87"/>
      <c r="I65" s="86"/>
      <c r="J65" s="87"/>
      <c r="K65" s="88"/>
      <c r="L65" s="87"/>
      <c r="M65" s="88"/>
      <c r="N65" s="87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2:38" customFormat="1" ht="30" customHeight="1" thickBot="1" x14ac:dyDescent="0.25">
      <c r="B66" s="109" t="s">
        <v>2</v>
      </c>
      <c r="C66" s="68" t="s">
        <v>13</v>
      </c>
      <c r="D66" s="69">
        <v>3.5</v>
      </c>
      <c r="E66" s="76">
        <f>99.06/D66</f>
        <v>28.302857142857142</v>
      </c>
      <c r="F66" s="77">
        <f>325/D66</f>
        <v>92.857142857142861</v>
      </c>
      <c r="G66" s="76">
        <f t="shared" ref="G66:H68" si="4">E66/2</f>
        <v>14.151428571428571</v>
      </c>
      <c r="H66" s="77">
        <f t="shared" si="4"/>
        <v>46.428571428571431</v>
      </c>
      <c r="I66" s="76">
        <f>20.574/D66</f>
        <v>5.878285714285715</v>
      </c>
      <c r="J66" s="77">
        <f>67.5/D66</f>
        <v>19.285714285714285</v>
      </c>
      <c r="K66" s="78">
        <f t="shared" ref="K66:L68" si="5">E66+2*I66</f>
        <v>40.059428571428569</v>
      </c>
      <c r="L66" s="77">
        <f t="shared" si="5"/>
        <v>131.42857142857144</v>
      </c>
      <c r="M66" s="78">
        <f t="shared" si="2"/>
        <v>20.029714285714284</v>
      </c>
      <c r="N66" s="77">
        <f t="shared" si="3"/>
        <v>65.714285714285722</v>
      </c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2:38" customFormat="1" ht="30" customHeight="1" thickBot="1" x14ac:dyDescent="0.25">
      <c r="B67" s="110"/>
      <c r="C67" s="70" t="s">
        <v>14</v>
      </c>
      <c r="D67" s="71">
        <v>3.65</v>
      </c>
      <c r="E67" s="79">
        <f>99.06/D67</f>
        <v>27.139726027397263</v>
      </c>
      <c r="F67" s="80">
        <f>325/D67</f>
        <v>89.041095890410958</v>
      </c>
      <c r="G67" s="79">
        <f t="shared" si="4"/>
        <v>13.569863013698631</v>
      </c>
      <c r="H67" s="80">
        <f t="shared" si="4"/>
        <v>44.520547945205479</v>
      </c>
      <c r="I67" s="79">
        <f>20.574/D67</f>
        <v>5.6367123287671239</v>
      </c>
      <c r="J67" s="80">
        <f>67.5/D67</f>
        <v>18.493150684931507</v>
      </c>
      <c r="K67" s="81">
        <f t="shared" si="5"/>
        <v>38.413150684931509</v>
      </c>
      <c r="L67" s="82">
        <f t="shared" si="5"/>
        <v>126.02739726027397</v>
      </c>
      <c r="M67" s="81">
        <f t="shared" si="2"/>
        <v>19.206575342465754</v>
      </c>
      <c r="N67" s="82">
        <f t="shared" si="3"/>
        <v>63.013698630136986</v>
      </c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2:38" customFormat="1" ht="30" customHeight="1" thickBot="1" x14ac:dyDescent="0.25">
      <c r="B68" s="111"/>
      <c r="C68" s="64" t="s">
        <v>15</v>
      </c>
      <c r="D68" s="65">
        <v>3.8</v>
      </c>
      <c r="E68" s="83">
        <f>99.06/D68</f>
        <v>26.068421052631582</v>
      </c>
      <c r="F68" s="84">
        <f>325/D68</f>
        <v>85.526315789473685</v>
      </c>
      <c r="G68" s="83">
        <f t="shared" si="4"/>
        <v>13.034210526315791</v>
      </c>
      <c r="H68" s="84">
        <f t="shared" si="4"/>
        <v>42.763157894736842</v>
      </c>
      <c r="I68" s="83">
        <f>20.574/D68</f>
        <v>5.4142105263157898</v>
      </c>
      <c r="J68" s="84">
        <f>67.5/D68</f>
        <v>17.763157894736842</v>
      </c>
      <c r="K68" s="85">
        <f t="shared" si="5"/>
        <v>36.896842105263161</v>
      </c>
      <c r="L68" s="84">
        <f t="shared" si="5"/>
        <v>121.05263157894737</v>
      </c>
      <c r="M68" s="85">
        <f t="shared" si="2"/>
        <v>18.448421052631581</v>
      </c>
      <c r="N68" s="84">
        <f t="shared" si="3"/>
        <v>60.526315789473685</v>
      </c>
    </row>
    <row r="69" spans="2:38" customFormat="1" ht="30" customHeight="1" thickBot="1" x14ac:dyDescent="0.25">
      <c r="B69" s="66"/>
      <c r="C69" s="67"/>
      <c r="D69" s="67"/>
      <c r="E69" s="86"/>
      <c r="F69" s="87"/>
      <c r="G69" s="86"/>
      <c r="H69" s="87"/>
      <c r="I69" s="86"/>
      <c r="J69" s="87"/>
      <c r="K69" s="88"/>
      <c r="L69" s="87"/>
      <c r="M69" s="88"/>
      <c r="N69" s="87"/>
    </row>
    <row r="70" spans="2:38" customFormat="1" ht="30" customHeight="1" thickBot="1" x14ac:dyDescent="0.25">
      <c r="B70" s="109" t="s">
        <v>3</v>
      </c>
      <c r="C70" s="68" t="s">
        <v>13</v>
      </c>
      <c r="D70" s="69">
        <v>5.3520000000000003</v>
      </c>
      <c r="E70" s="76">
        <f>99.06/D70</f>
        <v>18.50896860986547</v>
      </c>
      <c r="F70" s="77">
        <f>325/D70</f>
        <v>60.724962630792227</v>
      </c>
      <c r="G70" s="76">
        <f t="shared" ref="G70:H72" si="6">E70/2</f>
        <v>9.2544843049327348</v>
      </c>
      <c r="H70" s="77">
        <f t="shared" si="6"/>
        <v>30.362481315396114</v>
      </c>
      <c r="I70" s="76">
        <f>20.574/D70</f>
        <v>3.844170403587444</v>
      </c>
      <c r="J70" s="77">
        <f>67.5/D70</f>
        <v>12.612107623318385</v>
      </c>
      <c r="K70" s="78">
        <f t="shared" ref="K70:L72" si="7">E70+2*I70</f>
        <v>26.197309417040358</v>
      </c>
      <c r="L70" s="77">
        <f t="shared" si="7"/>
        <v>85.949177877428994</v>
      </c>
      <c r="M70" s="78">
        <f t="shared" si="2"/>
        <v>13.098654708520179</v>
      </c>
      <c r="N70" s="77">
        <f t="shared" si="3"/>
        <v>42.974588938714497</v>
      </c>
    </row>
    <row r="71" spans="2:38" customFormat="1" ht="30" customHeight="1" thickBot="1" x14ac:dyDescent="0.25">
      <c r="B71" s="110"/>
      <c r="C71" s="70" t="s">
        <v>14</v>
      </c>
      <c r="D71" s="71">
        <v>5.359</v>
      </c>
      <c r="E71" s="79">
        <f>99.06/D71</f>
        <v>18.484791938794551</v>
      </c>
      <c r="F71" s="80">
        <f>325/D71</f>
        <v>60.645642843814144</v>
      </c>
      <c r="G71" s="79">
        <f t="shared" si="6"/>
        <v>9.2423959693972755</v>
      </c>
      <c r="H71" s="80">
        <f t="shared" si="6"/>
        <v>30.322821421907072</v>
      </c>
      <c r="I71" s="79">
        <f>20.574/D71</f>
        <v>3.839149094980407</v>
      </c>
      <c r="J71" s="80">
        <f>67.5/D71</f>
        <v>12.595633513715246</v>
      </c>
      <c r="K71" s="81">
        <f t="shared" si="7"/>
        <v>26.163090128755364</v>
      </c>
      <c r="L71" s="82">
        <f t="shared" si="7"/>
        <v>85.836909871244643</v>
      </c>
      <c r="M71" s="81">
        <f t="shared" si="2"/>
        <v>13.081545064377682</v>
      </c>
      <c r="N71" s="82">
        <f t="shared" si="3"/>
        <v>42.918454935622321</v>
      </c>
    </row>
    <row r="72" spans="2:38" customFormat="1" ht="30" customHeight="1" thickBot="1" x14ac:dyDescent="0.25">
      <c r="B72" s="111"/>
      <c r="C72" s="64" t="s">
        <v>15</v>
      </c>
      <c r="D72" s="65">
        <v>5.367</v>
      </c>
      <c r="E72" s="83">
        <f>99.06/D72</f>
        <v>18.457238680827277</v>
      </c>
      <c r="F72" s="84">
        <f>325/D72</f>
        <v>60.555245015837528</v>
      </c>
      <c r="G72" s="83">
        <f t="shared" si="6"/>
        <v>9.2286193404136387</v>
      </c>
      <c r="H72" s="84">
        <f t="shared" si="6"/>
        <v>30.277622507918764</v>
      </c>
      <c r="I72" s="83">
        <f>20.574/D72</f>
        <v>3.8334264952487427</v>
      </c>
      <c r="J72" s="84">
        <f>67.5/D72</f>
        <v>12.576858580212409</v>
      </c>
      <c r="K72" s="85">
        <f t="shared" si="7"/>
        <v>26.124091671324763</v>
      </c>
      <c r="L72" s="84">
        <f t="shared" si="7"/>
        <v>85.708962176262347</v>
      </c>
      <c r="M72" s="85">
        <f t="shared" si="2"/>
        <v>13.062045835662381</v>
      </c>
      <c r="N72" s="84">
        <f t="shared" si="3"/>
        <v>42.854481088131173</v>
      </c>
    </row>
    <row r="73" spans="2:38" customFormat="1" ht="30" customHeight="1" thickBot="1" x14ac:dyDescent="0.25">
      <c r="B73" s="66"/>
      <c r="C73" s="67"/>
      <c r="D73" s="67"/>
      <c r="E73" s="86"/>
      <c r="F73" s="87"/>
      <c r="G73" s="86"/>
      <c r="H73" s="87"/>
      <c r="I73" s="86"/>
      <c r="J73" s="87"/>
      <c r="K73" s="88"/>
      <c r="L73" s="87"/>
      <c r="M73" s="88"/>
      <c r="N73" s="87"/>
    </row>
    <row r="74" spans="2:38" customFormat="1" ht="30" customHeight="1" thickBot="1" x14ac:dyDescent="0.25">
      <c r="B74" s="109" t="s">
        <v>4</v>
      </c>
      <c r="C74" s="68" t="s">
        <v>13</v>
      </c>
      <c r="D74" s="69">
        <v>7</v>
      </c>
      <c r="E74" s="76">
        <f>99.06/D74</f>
        <v>14.151428571428571</v>
      </c>
      <c r="F74" s="77">
        <f>325/D74</f>
        <v>46.428571428571431</v>
      </c>
      <c r="G74" s="76">
        <f t="shared" ref="G74:H76" si="8">E74/2</f>
        <v>7.0757142857142856</v>
      </c>
      <c r="H74" s="77">
        <f t="shared" si="8"/>
        <v>23.214285714285715</v>
      </c>
      <c r="I74" s="76">
        <f>20.574/D74</f>
        <v>2.9391428571428575</v>
      </c>
      <c r="J74" s="77">
        <f>67.5/D74</f>
        <v>9.6428571428571423</v>
      </c>
      <c r="K74" s="78">
        <f t="shared" ref="K74:L76" si="9">E74+2*I74</f>
        <v>20.029714285714284</v>
      </c>
      <c r="L74" s="77">
        <f t="shared" si="9"/>
        <v>65.714285714285722</v>
      </c>
      <c r="M74" s="78">
        <f t="shared" si="2"/>
        <v>10.014857142857142</v>
      </c>
      <c r="N74" s="77">
        <f t="shared" si="3"/>
        <v>32.857142857142861</v>
      </c>
    </row>
    <row r="75" spans="2:38" customFormat="1" ht="30" customHeight="1" thickBot="1" x14ac:dyDescent="0.25">
      <c r="B75" s="110"/>
      <c r="C75" s="70" t="s">
        <v>14</v>
      </c>
      <c r="D75" s="71">
        <v>7.1</v>
      </c>
      <c r="E75" s="79">
        <f>99.06/D75</f>
        <v>13.952112676056339</v>
      </c>
      <c r="F75" s="80">
        <f>325/D75</f>
        <v>45.774647887323944</v>
      </c>
      <c r="G75" s="79">
        <f t="shared" si="8"/>
        <v>6.9760563380281697</v>
      </c>
      <c r="H75" s="80">
        <f t="shared" si="8"/>
        <v>22.887323943661972</v>
      </c>
      <c r="I75" s="79">
        <f>20.574/D75</f>
        <v>2.8977464788732399</v>
      </c>
      <c r="J75" s="80">
        <f>67.5/D75</f>
        <v>9.5070422535211279</v>
      </c>
      <c r="K75" s="81">
        <f t="shared" si="9"/>
        <v>19.74760563380282</v>
      </c>
      <c r="L75" s="82">
        <f t="shared" si="9"/>
        <v>64.788732394366207</v>
      </c>
      <c r="M75" s="81">
        <f t="shared" si="2"/>
        <v>9.87380281690141</v>
      </c>
      <c r="N75" s="82">
        <f t="shared" si="3"/>
        <v>32.394366197183103</v>
      </c>
    </row>
    <row r="76" spans="2:38" customFormat="1" ht="30" customHeight="1" thickBot="1" x14ac:dyDescent="0.25">
      <c r="B76" s="111"/>
      <c r="C76" s="64" t="s">
        <v>15</v>
      </c>
      <c r="D76" s="65">
        <v>7.2</v>
      </c>
      <c r="E76" s="83">
        <f>99.06/D76</f>
        <v>13.758333333333333</v>
      </c>
      <c r="F76" s="84">
        <f>325/D76</f>
        <v>45.138888888888886</v>
      </c>
      <c r="G76" s="83">
        <f t="shared" si="8"/>
        <v>6.8791666666666664</v>
      </c>
      <c r="H76" s="84">
        <f t="shared" si="8"/>
        <v>22.569444444444443</v>
      </c>
      <c r="I76" s="83">
        <f>20.574/D76</f>
        <v>2.8575000000000004</v>
      </c>
      <c r="J76" s="84">
        <f>67.5/D76</f>
        <v>9.375</v>
      </c>
      <c r="K76" s="85">
        <f t="shared" si="9"/>
        <v>19.473333333333333</v>
      </c>
      <c r="L76" s="84">
        <f t="shared" si="9"/>
        <v>63.888888888888886</v>
      </c>
      <c r="M76" s="85">
        <f t="shared" si="2"/>
        <v>9.7366666666666664</v>
      </c>
      <c r="N76" s="84">
        <f t="shared" si="3"/>
        <v>31.944444444444443</v>
      </c>
    </row>
    <row r="77" spans="2:38" customFormat="1" ht="30" customHeight="1" thickBot="1" x14ac:dyDescent="0.25">
      <c r="B77" s="66"/>
      <c r="C77" s="67"/>
      <c r="D77" s="67"/>
      <c r="E77" s="86"/>
      <c r="F77" s="87"/>
      <c r="G77" s="86"/>
      <c r="H77" s="87"/>
      <c r="I77" s="86"/>
      <c r="J77" s="87"/>
      <c r="K77" s="88"/>
      <c r="L77" s="87"/>
      <c r="M77" s="88"/>
      <c r="N77" s="87"/>
    </row>
    <row r="78" spans="2:38" customFormat="1" ht="30" customHeight="1" thickBot="1" x14ac:dyDescent="0.25">
      <c r="B78" s="109" t="s">
        <v>5</v>
      </c>
      <c r="C78" s="68" t="s">
        <v>13</v>
      </c>
      <c r="D78" s="69">
        <v>10.1</v>
      </c>
      <c r="E78" s="76">
        <f>99.06/D78</f>
        <v>9.8079207920792086</v>
      </c>
      <c r="F78" s="77">
        <f>325/D78</f>
        <v>32.178217821782177</v>
      </c>
      <c r="G78" s="76">
        <f t="shared" ref="G78:H80" si="10">E78/2</f>
        <v>4.9039603960396043</v>
      </c>
      <c r="H78" s="77">
        <f t="shared" si="10"/>
        <v>16.089108910891088</v>
      </c>
      <c r="I78" s="76">
        <f>20.574/D78</f>
        <v>2.0370297029702971</v>
      </c>
      <c r="J78" s="77">
        <f>67.5/D78</f>
        <v>6.6831683168316838</v>
      </c>
      <c r="K78" s="78">
        <f t="shared" ref="K78:L80" si="11">E78+2*I78</f>
        <v>13.881980198019804</v>
      </c>
      <c r="L78" s="77">
        <f t="shared" si="11"/>
        <v>45.544554455445542</v>
      </c>
      <c r="M78" s="78">
        <f t="shared" si="2"/>
        <v>6.9409900990099018</v>
      </c>
      <c r="N78" s="77">
        <f t="shared" si="3"/>
        <v>22.772277227722771</v>
      </c>
    </row>
    <row r="79" spans="2:38" customFormat="1" ht="30" customHeight="1" thickBot="1" x14ac:dyDescent="0.25">
      <c r="B79" s="110"/>
      <c r="C79" s="70" t="s">
        <v>14</v>
      </c>
      <c r="D79" s="71">
        <v>10.125</v>
      </c>
      <c r="E79" s="79">
        <f>99.06/D79</f>
        <v>9.7837037037037042</v>
      </c>
      <c r="F79" s="80">
        <f>325/D79</f>
        <v>32.098765432098766</v>
      </c>
      <c r="G79" s="79">
        <f t="shared" si="10"/>
        <v>4.8918518518518521</v>
      </c>
      <c r="H79" s="80">
        <f t="shared" si="10"/>
        <v>16.049382716049383</v>
      </c>
      <c r="I79" s="79">
        <f>20.574/D79</f>
        <v>2.032</v>
      </c>
      <c r="J79" s="80">
        <f>67.5/D79</f>
        <v>6.666666666666667</v>
      </c>
      <c r="K79" s="81">
        <f t="shared" si="11"/>
        <v>13.847703703703704</v>
      </c>
      <c r="L79" s="82">
        <f t="shared" si="11"/>
        <v>45.432098765432102</v>
      </c>
      <c r="M79" s="81">
        <f t="shared" si="2"/>
        <v>6.9238518518518521</v>
      </c>
      <c r="N79" s="82">
        <f t="shared" si="3"/>
        <v>22.716049382716051</v>
      </c>
    </row>
    <row r="80" spans="2:38" customFormat="1" ht="30" customHeight="1" thickBot="1" x14ac:dyDescent="0.25">
      <c r="B80" s="111"/>
      <c r="C80" s="64" t="s">
        <v>15</v>
      </c>
      <c r="D80" s="65">
        <v>10.15</v>
      </c>
      <c r="E80" s="83">
        <f>99.06/D80</f>
        <v>9.7596059113300484</v>
      </c>
      <c r="F80" s="84">
        <f>325/D80</f>
        <v>32.019704433497537</v>
      </c>
      <c r="G80" s="83">
        <f t="shared" si="10"/>
        <v>4.8798029556650242</v>
      </c>
      <c r="H80" s="84">
        <f t="shared" si="10"/>
        <v>16.009852216748769</v>
      </c>
      <c r="I80" s="83">
        <f>20.574/D80</f>
        <v>2.0269950738916256</v>
      </c>
      <c r="J80" s="84">
        <f>67.5/D80</f>
        <v>6.6502463054187189</v>
      </c>
      <c r="K80" s="85">
        <f t="shared" si="11"/>
        <v>13.8135960591133</v>
      </c>
      <c r="L80" s="84">
        <f t="shared" si="11"/>
        <v>45.320197044334975</v>
      </c>
      <c r="M80" s="85">
        <f t="shared" si="2"/>
        <v>6.9067980295566498</v>
      </c>
      <c r="N80" s="84">
        <f t="shared" si="3"/>
        <v>22.660098522167488</v>
      </c>
    </row>
    <row r="81" spans="2:47" customFormat="1" ht="30" customHeight="1" thickBot="1" x14ac:dyDescent="0.25">
      <c r="B81" s="66"/>
      <c r="C81" s="67"/>
      <c r="D81" s="67"/>
      <c r="E81" s="86"/>
      <c r="F81" s="87"/>
      <c r="G81" s="86"/>
      <c r="H81" s="87"/>
      <c r="I81" s="86"/>
      <c r="J81" s="87"/>
      <c r="K81" s="88"/>
      <c r="L81" s="87"/>
      <c r="M81" s="88"/>
      <c r="N81" s="87"/>
    </row>
    <row r="82" spans="2:47" customFormat="1" ht="30" customHeight="1" thickBot="1" x14ac:dyDescent="0.25">
      <c r="B82" s="109" t="s">
        <v>6</v>
      </c>
      <c r="C82" s="68" t="s">
        <v>13</v>
      </c>
      <c r="D82" s="69">
        <v>14</v>
      </c>
      <c r="E82" s="76">
        <f>99.06/D82</f>
        <v>7.0757142857142856</v>
      </c>
      <c r="F82" s="77">
        <f>325/D82</f>
        <v>23.214285714285715</v>
      </c>
      <c r="G82" s="76">
        <f t="shared" ref="G82:H84" si="12">E82/2</f>
        <v>3.5378571428571428</v>
      </c>
      <c r="H82" s="77">
        <f t="shared" si="12"/>
        <v>11.607142857142858</v>
      </c>
      <c r="I82" s="76">
        <f>20.574/D82</f>
        <v>1.4695714285714288</v>
      </c>
      <c r="J82" s="77">
        <f>67.5/D82</f>
        <v>4.8214285714285712</v>
      </c>
      <c r="K82" s="78">
        <f t="shared" ref="K82:L84" si="13">E82+2*I82</f>
        <v>10.014857142857142</v>
      </c>
      <c r="L82" s="77">
        <f t="shared" si="13"/>
        <v>32.857142857142861</v>
      </c>
      <c r="M82" s="78">
        <f t="shared" si="2"/>
        <v>5.0074285714285711</v>
      </c>
      <c r="N82" s="77">
        <f t="shared" si="3"/>
        <v>16.428571428571431</v>
      </c>
    </row>
    <row r="83" spans="2:47" customFormat="1" ht="30" customHeight="1" thickBot="1" x14ac:dyDescent="0.25">
      <c r="B83" s="110"/>
      <c r="C83" s="70" t="s">
        <v>14</v>
      </c>
      <c r="D83" s="71">
        <v>14.175000000000001</v>
      </c>
      <c r="E83" s="79">
        <f>99.06/D83</f>
        <v>6.9883597883597881</v>
      </c>
      <c r="F83" s="80">
        <f>325/D83</f>
        <v>22.927689594356259</v>
      </c>
      <c r="G83" s="79">
        <f t="shared" si="12"/>
        <v>3.4941798941798941</v>
      </c>
      <c r="H83" s="80">
        <f t="shared" si="12"/>
        <v>11.46384479717813</v>
      </c>
      <c r="I83" s="79">
        <f>20.574/D83</f>
        <v>1.4514285714285715</v>
      </c>
      <c r="J83" s="80">
        <f>67.5/D83</f>
        <v>4.7619047619047619</v>
      </c>
      <c r="K83" s="81">
        <f t="shared" si="13"/>
        <v>9.8912169312169311</v>
      </c>
      <c r="L83" s="82">
        <f t="shared" si="13"/>
        <v>32.451499118165785</v>
      </c>
      <c r="M83" s="81">
        <f t="shared" si="2"/>
        <v>4.9456084656084656</v>
      </c>
      <c r="N83" s="82">
        <f t="shared" si="3"/>
        <v>16.225749559082892</v>
      </c>
    </row>
    <row r="84" spans="2:47" customFormat="1" ht="30" customHeight="1" thickBot="1" x14ac:dyDescent="0.25">
      <c r="B84" s="111"/>
      <c r="C84" s="64" t="s">
        <v>15</v>
      </c>
      <c r="D84" s="65">
        <v>14.35</v>
      </c>
      <c r="E84" s="83">
        <f>99.06/D84</f>
        <v>6.9031358885017422</v>
      </c>
      <c r="F84" s="84">
        <f>325/D84</f>
        <v>22.648083623693381</v>
      </c>
      <c r="G84" s="83">
        <f t="shared" si="12"/>
        <v>3.4515679442508711</v>
      </c>
      <c r="H84" s="84">
        <f t="shared" si="12"/>
        <v>11.324041811846691</v>
      </c>
      <c r="I84" s="83">
        <f>20.574/D84</f>
        <v>1.4337282229965158</v>
      </c>
      <c r="J84" s="84">
        <f>67.5/D84</f>
        <v>4.7038327526132404</v>
      </c>
      <c r="K84" s="85">
        <f t="shared" si="13"/>
        <v>9.7705923344947738</v>
      </c>
      <c r="L84" s="84">
        <f t="shared" si="13"/>
        <v>32.055749128919864</v>
      </c>
      <c r="M84" s="85">
        <f t="shared" si="2"/>
        <v>4.8852961672473869</v>
      </c>
      <c r="N84" s="84">
        <f t="shared" si="3"/>
        <v>16.027874564459932</v>
      </c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2:47" customFormat="1" ht="30" customHeight="1" thickBot="1" x14ac:dyDescent="0.25">
      <c r="B85" s="66"/>
      <c r="C85" s="67"/>
      <c r="D85" s="67"/>
      <c r="E85" s="86"/>
      <c r="F85" s="87"/>
      <c r="G85" s="86"/>
      <c r="H85" s="87"/>
      <c r="I85" s="86"/>
      <c r="J85" s="87"/>
      <c r="K85" s="88"/>
      <c r="L85" s="87"/>
      <c r="M85" s="88"/>
      <c r="N85" s="87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2:47" customFormat="1" ht="30" customHeight="1" thickBot="1" x14ac:dyDescent="0.25">
      <c r="B86" s="109" t="s">
        <v>7</v>
      </c>
      <c r="C86" s="68" t="s">
        <v>13</v>
      </c>
      <c r="D86" s="69">
        <v>18.068000000000001</v>
      </c>
      <c r="E86" s="76">
        <f>99.06/D86</f>
        <v>5.4826212087668802</v>
      </c>
      <c r="F86" s="77">
        <f>325/D86</f>
        <v>17.987602390967457</v>
      </c>
      <c r="G86" s="76">
        <f t="shared" ref="G86:H88" si="14">E86/2</f>
        <v>2.7413106043834401</v>
      </c>
      <c r="H86" s="77">
        <f t="shared" si="14"/>
        <v>8.9938011954837283</v>
      </c>
      <c r="I86" s="76">
        <f>20.574/D86</f>
        <v>1.1386982510515828</v>
      </c>
      <c r="J86" s="77">
        <f>67.5/D86</f>
        <v>3.7358866504317021</v>
      </c>
      <c r="K86" s="78">
        <f t="shared" ref="K86:L88" si="15">E86+2*I86</f>
        <v>7.7600177108700459</v>
      </c>
      <c r="L86" s="77">
        <f t="shared" si="15"/>
        <v>25.459375691830861</v>
      </c>
      <c r="M86" s="78">
        <f t="shared" si="2"/>
        <v>3.8800088554350229</v>
      </c>
      <c r="N86" s="77">
        <f t="shared" si="3"/>
        <v>12.72968784591543</v>
      </c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2:47" customFormat="1" ht="30" customHeight="1" thickBot="1" x14ac:dyDescent="0.25">
      <c r="B87" s="110"/>
      <c r="C87" s="70" t="s">
        <v>14</v>
      </c>
      <c r="D87" s="71">
        <v>18.117999999999999</v>
      </c>
      <c r="E87" s="79">
        <f>99.06/D87</f>
        <v>5.4674908930345518</v>
      </c>
      <c r="F87" s="80">
        <f>325/D87</f>
        <v>17.937962247488688</v>
      </c>
      <c r="G87" s="79">
        <f t="shared" si="14"/>
        <v>2.7337454465172759</v>
      </c>
      <c r="H87" s="80">
        <f t="shared" si="14"/>
        <v>8.968981123744344</v>
      </c>
      <c r="I87" s="79">
        <f>20.574/D87</f>
        <v>1.1355558008610223</v>
      </c>
      <c r="J87" s="80">
        <f>67.5/D87</f>
        <v>3.7255767744784194</v>
      </c>
      <c r="K87" s="81">
        <f t="shared" si="15"/>
        <v>7.7386024947565968</v>
      </c>
      <c r="L87" s="82">
        <f t="shared" si="15"/>
        <v>25.389115796445527</v>
      </c>
      <c r="M87" s="81">
        <f t="shared" si="2"/>
        <v>3.8693012473782984</v>
      </c>
      <c r="N87" s="82">
        <f t="shared" si="3"/>
        <v>12.694557898222763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2:47" customFormat="1" ht="30" customHeight="1" thickBot="1" x14ac:dyDescent="0.25">
      <c r="B88" s="111"/>
      <c r="C88" s="64" t="s">
        <v>15</v>
      </c>
      <c r="D88" s="65">
        <v>18.167999999999999</v>
      </c>
      <c r="E88" s="83">
        <f>99.06/D88</f>
        <v>5.4524438573315726</v>
      </c>
      <c r="F88" s="84">
        <f>325/D88</f>
        <v>17.888595332452663</v>
      </c>
      <c r="G88" s="83">
        <f t="shared" si="14"/>
        <v>2.7262219286657863</v>
      </c>
      <c r="H88" s="84">
        <f t="shared" si="14"/>
        <v>8.9442976662263316</v>
      </c>
      <c r="I88" s="83">
        <f>20.574/D88</f>
        <v>1.1324306472919421</v>
      </c>
      <c r="J88" s="84">
        <f>67.5/D88</f>
        <v>3.7153236459709382</v>
      </c>
      <c r="K88" s="85">
        <f t="shared" si="15"/>
        <v>7.7173051519154567</v>
      </c>
      <c r="L88" s="84">
        <f t="shared" si="15"/>
        <v>25.319242624394541</v>
      </c>
      <c r="M88" s="85">
        <f t="shared" si="2"/>
        <v>3.8586525759577284</v>
      </c>
      <c r="N88" s="84">
        <f t="shared" si="3"/>
        <v>12.65962131219727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</row>
    <row r="89" spans="2:47" customFormat="1" ht="30" customHeight="1" thickBot="1" x14ac:dyDescent="0.25">
      <c r="B89" s="66"/>
      <c r="C89" s="67"/>
      <c r="D89" s="67"/>
      <c r="E89" s="86"/>
      <c r="F89" s="87"/>
      <c r="G89" s="86"/>
      <c r="H89" s="87"/>
      <c r="I89" s="86"/>
      <c r="J89" s="87"/>
      <c r="K89" s="88"/>
      <c r="L89" s="87"/>
      <c r="M89" s="88"/>
      <c r="N89" s="87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</row>
    <row r="90" spans="2:47" customFormat="1" ht="30" customHeight="1" thickBot="1" x14ac:dyDescent="0.25">
      <c r="B90" s="109" t="s">
        <v>8</v>
      </c>
      <c r="C90" s="68" t="s">
        <v>13</v>
      </c>
      <c r="D90" s="69">
        <v>21</v>
      </c>
      <c r="E90" s="76">
        <f>99.06/D90</f>
        <v>4.7171428571428571</v>
      </c>
      <c r="F90" s="77">
        <f>325/D90</f>
        <v>15.476190476190476</v>
      </c>
      <c r="G90" s="76">
        <f t="shared" ref="G90:H92" si="16">E90/2</f>
        <v>2.3585714285714285</v>
      </c>
      <c r="H90" s="77">
        <f t="shared" si="16"/>
        <v>7.7380952380952381</v>
      </c>
      <c r="I90" s="76">
        <f>20.574/D90</f>
        <v>0.97971428571428576</v>
      </c>
      <c r="J90" s="77">
        <f>67.5/D90</f>
        <v>3.2142857142857144</v>
      </c>
      <c r="K90" s="78">
        <f t="shared" ref="K90:L92" si="17">E90+2*I90</f>
        <v>6.6765714285714282</v>
      </c>
      <c r="L90" s="77">
        <f t="shared" si="17"/>
        <v>21.904761904761905</v>
      </c>
      <c r="M90" s="78">
        <f t="shared" si="2"/>
        <v>3.3382857142857141</v>
      </c>
      <c r="N90" s="77">
        <f t="shared" si="3"/>
        <v>10.952380952380953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</row>
    <row r="91" spans="2:47" customFormat="1" ht="30" customHeight="1" thickBot="1" x14ac:dyDescent="0.25">
      <c r="B91" s="110"/>
      <c r="C91" s="70" t="s">
        <v>14</v>
      </c>
      <c r="D91" s="71">
        <v>21.225000000000001</v>
      </c>
      <c r="E91" s="79">
        <f>99.06/D91</f>
        <v>4.6671378091872793</v>
      </c>
      <c r="F91" s="80">
        <f>325/D91</f>
        <v>15.31213191990577</v>
      </c>
      <c r="G91" s="79">
        <f t="shared" si="16"/>
        <v>2.3335689045936396</v>
      </c>
      <c r="H91" s="80">
        <f t="shared" si="16"/>
        <v>7.6560659599528851</v>
      </c>
      <c r="I91" s="79">
        <f>20.574/D91</f>
        <v>0.96932862190812719</v>
      </c>
      <c r="J91" s="80">
        <f>67.5/D91</f>
        <v>3.1802120141342756</v>
      </c>
      <c r="K91" s="81">
        <f t="shared" si="17"/>
        <v>6.6057950530035336</v>
      </c>
      <c r="L91" s="82">
        <f t="shared" si="17"/>
        <v>21.67255594817432</v>
      </c>
      <c r="M91" s="81">
        <f t="shared" si="2"/>
        <v>3.3028975265017668</v>
      </c>
      <c r="N91" s="82">
        <f t="shared" si="3"/>
        <v>10.83627797408716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</row>
    <row r="92" spans="2:47" customFormat="1" ht="30" customHeight="1" thickBot="1" x14ac:dyDescent="0.25">
      <c r="B92" s="111"/>
      <c r="C92" s="64" t="s">
        <v>15</v>
      </c>
      <c r="D92" s="65">
        <v>21.45</v>
      </c>
      <c r="E92" s="83">
        <f>99.06/D92</f>
        <v>4.6181818181818182</v>
      </c>
      <c r="F92" s="84">
        <f>325/D92</f>
        <v>15.151515151515152</v>
      </c>
      <c r="G92" s="83">
        <f t="shared" si="16"/>
        <v>2.3090909090909091</v>
      </c>
      <c r="H92" s="84">
        <f t="shared" si="16"/>
        <v>7.5757575757575761</v>
      </c>
      <c r="I92" s="83">
        <f>20.574/D92</f>
        <v>0.95916083916083927</v>
      </c>
      <c r="J92" s="84">
        <f>67.5/D92</f>
        <v>3.1468531468531471</v>
      </c>
      <c r="K92" s="85">
        <f t="shared" si="17"/>
        <v>6.5365034965034967</v>
      </c>
      <c r="L92" s="84">
        <f t="shared" si="17"/>
        <v>21.445221445221446</v>
      </c>
      <c r="M92" s="85">
        <f t="shared" si="2"/>
        <v>3.2682517482517484</v>
      </c>
      <c r="N92" s="84">
        <f t="shared" si="3"/>
        <v>10.722610722610723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</row>
    <row r="93" spans="2:47" customFormat="1" ht="30" customHeight="1" thickBot="1" x14ac:dyDescent="0.25">
      <c r="B93" s="66"/>
      <c r="C93" s="67"/>
      <c r="D93" s="67"/>
      <c r="E93" s="86"/>
      <c r="F93" s="87"/>
      <c r="G93" s="86"/>
      <c r="H93" s="87"/>
      <c r="I93" s="86"/>
      <c r="J93" s="87"/>
      <c r="K93" s="88"/>
      <c r="L93" s="87"/>
      <c r="M93" s="88"/>
      <c r="N93" s="87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</row>
    <row r="94" spans="2:47" customFormat="1" ht="30" customHeight="1" thickBot="1" x14ac:dyDescent="0.25">
      <c r="B94" s="109" t="s">
        <v>9</v>
      </c>
      <c r="C94" s="68" t="s">
        <v>13</v>
      </c>
      <c r="D94" s="69">
        <v>24.89</v>
      </c>
      <c r="E94" s="76">
        <f>99.06/D94</f>
        <v>3.9799116110887907</v>
      </c>
      <c r="F94" s="77">
        <f>325/D94</f>
        <v>13.057452792286059</v>
      </c>
      <c r="G94" s="76">
        <f t="shared" ref="G94:H96" si="18">E94/2</f>
        <v>1.9899558055443953</v>
      </c>
      <c r="H94" s="77">
        <f t="shared" si="18"/>
        <v>6.5287263961430293</v>
      </c>
      <c r="I94" s="76">
        <f>20.574/D94</f>
        <v>0.82659702691844117</v>
      </c>
      <c r="J94" s="77">
        <f>67.5/D94</f>
        <v>2.7119325030132582</v>
      </c>
      <c r="K94" s="78">
        <f t="shared" ref="K94:L96" si="19">E94+2*I94</f>
        <v>5.6331056649256732</v>
      </c>
      <c r="L94" s="77">
        <f t="shared" si="19"/>
        <v>18.481317798312574</v>
      </c>
      <c r="M94" s="78">
        <f t="shared" si="2"/>
        <v>2.8165528324628366</v>
      </c>
      <c r="N94" s="77">
        <f t="shared" si="3"/>
        <v>9.240658899156287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2:47" customFormat="1" ht="30" customHeight="1" thickBot="1" x14ac:dyDescent="0.25">
      <c r="B95" s="110"/>
      <c r="C95" s="70" t="s">
        <v>14</v>
      </c>
      <c r="D95" s="71">
        <v>24.94</v>
      </c>
      <c r="E95" s="79">
        <f>99.06/D95</f>
        <v>3.9719326383319968</v>
      </c>
      <c r="F95" s="80">
        <f>325/D95</f>
        <v>13.031275060144345</v>
      </c>
      <c r="G95" s="79">
        <f t="shared" si="18"/>
        <v>1.9859663191659984</v>
      </c>
      <c r="H95" s="80">
        <f t="shared" si="18"/>
        <v>6.5156375300721727</v>
      </c>
      <c r="I95" s="79">
        <f>20.574/D95</f>
        <v>0.82493985565356853</v>
      </c>
      <c r="J95" s="80">
        <f>67.5/D95</f>
        <v>2.7064955894145948</v>
      </c>
      <c r="K95" s="81">
        <f t="shared" si="19"/>
        <v>5.6218123496391339</v>
      </c>
      <c r="L95" s="82">
        <f t="shared" si="19"/>
        <v>18.444266238973533</v>
      </c>
      <c r="M95" s="81">
        <f t="shared" si="2"/>
        <v>2.8109061748195669</v>
      </c>
      <c r="N95" s="82">
        <f t="shared" si="3"/>
        <v>9.2221331194867666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2:47" customFormat="1" ht="30" customHeight="1" thickBot="1" x14ac:dyDescent="0.25">
      <c r="B96" s="111"/>
      <c r="C96" s="64" t="s">
        <v>15</v>
      </c>
      <c r="D96" s="65">
        <v>24.99</v>
      </c>
      <c r="E96" s="83">
        <f>99.06/D96</f>
        <v>3.9639855942376956</v>
      </c>
      <c r="F96" s="84">
        <f>325/D96</f>
        <v>13.005202080832333</v>
      </c>
      <c r="G96" s="83">
        <f t="shared" si="18"/>
        <v>1.9819927971188478</v>
      </c>
      <c r="H96" s="84">
        <f t="shared" si="18"/>
        <v>6.5026010404161667</v>
      </c>
      <c r="I96" s="83">
        <f>20.574/D96</f>
        <v>0.8232893157262906</v>
      </c>
      <c r="J96" s="84">
        <f>67.5/D96</f>
        <v>2.7010804321728692</v>
      </c>
      <c r="K96" s="85">
        <f t="shared" si="19"/>
        <v>5.6105642256902772</v>
      </c>
      <c r="L96" s="84">
        <f t="shared" si="19"/>
        <v>18.407362945178072</v>
      </c>
      <c r="M96" s="85">
        <f t="shared" si="2"/>
        <v>2.8052821128451386</v>
      </c>
      <c r="N96" s="84">
        <f t="shared" si="3"/>
        <v>9.2036814725890359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S96" s="1"/>
      <c r="AU96" s="1"/>
    </row>
    <row r="97" spans="2:47" customFormat="1" ht="30" customHeight="1" thickBot="1" x14ac:dyDescent="0.25">
      <c r="B97" s="66"/>
      <c r="C97" s="67"/>
      <c r="D97" s="67"/>
      <c r="E97" s="86"/>
      <c r="F97" s="87"/>
      <c r="G97" s="86"/>
      <c r="H97" s="87"/>
      <c r="I97" s="86"/>
      <c r="J97" s="87"/>
      <c r="K97" s="88"/>
      <c r="L97" s="87"/>
      <c r="M97" s="88"/>
      <c r="N97" s="87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S97" s="1"/>
      <c r="AU97" s="1"/>
    </row>
    <row r="98" spans="2:47" customFormat="1" ht="30" customHeight="1" thickBot="1" x14ac:dyDescent="0.25">
      <c r="B98" s="109" t="s">
        <v>10</v>
      </c>
      <c r="C98" s="68" t="s">
        <v>13</v>
      </c>
      <c r="D98" s="69">
        <v>28</v>
      </c>
      <c r="E98" s="76">
        <f>99.06/D98</f>
        <v>3.5378571428571428</v>
      </c>
      <c r="F98" s="77">
        <f>325/D98</f>
        <v>11.607142857142858</v>
      </c>
      <c r="G98" s="76">
        <f t="shared" ref="G98:H100" si="20">E98/2</f>
        <v>1.7689285714285714</v>
      </c>
      <c r="H98" s="77">
        <f t="shared" si="20"/>
        <v>5.8035714285714288</v>
      </c>
      <c r="I98" s="76">
        <f>20.574/D98</f>
        <v>0.73478571428571438</v>
      </c>
      <c r="J98" s="77">
        <f>67.5/D98</f>
        <v>2.4107142857142856</v>
      </c>
      <c r="K98" s="78">
        <f t="shared" ref="K98:L100" si="21">E98+2*I98</f>
        <v>5.0074285714285711</v>
      </c>
      <c r="L98" s="77">
        <f t="shared" si="21"/>
        <v>16.428571428571431</v>
      </c>
      <c r="M98" s="78">
        <f t="shared" si="2"/>
        <v>2.5037142857142856</v>
      </c>
      <c r="N98" s="77">
        <f t="shared" si="3"/>
        <v>8.2142857142857153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S98" s="1"/>
      <c r="AU98" s="1"/>
    </row>
    <row r="99" spans="2:47" customFormat="1" ht="30" customHeight="1" thickBot="1" x14ac:dyDescent="0.25">
      <c r="B99" s="110"/>
      <c r="C99" s="70" t="s">
        <v>14</v>
      </c>
      <c r="D99" s="71">
        <v>29.35</v>
      </c>
      <c r="E99" s="79">
        <f>99.06/D99</f>
        <v>3.3751277683134582</v>
      </c>
      <c r="F99" s="80">
        <f>325/D99</f>
        <v>11.073253833049403</v>
      </c>
      <c r="G99" s="79">
        <f t="shared" si="20"/>
        <v>1.6875638841567291</v>
      </c>
      <c r="H99" s="80">
        <f t="shared" si="20"/>
        <v>5.5366269165247015</v>
      </c>
      <c r="I99" s="79">
        <f>20.574/D99</f>
        <v>0.70098807495741056</v>
      </c>
      <c r="J99" s="80">
        <f>67.5/D99</f>
        <v>2.2998296422487221</v>
      </c>
      <c r="K99" s="81">
        <f t="shared" si="21"/>
        <v>4.7771039182282795</v>
      </c>
      <c r="L99" s="82">
        <f t="shared" si="21"/>
        <v>15.672913117546848</v>
      </c>
      <c r="M99" s="81">
        <f t="shared" si="2"/>
        <v>2.3885519591141398</v>
      </c>
      <c r="N99" s="82">
        <f t="shared" si="3"/>
        <v>7.8364565587734241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S99" s="1"/>
      <c r="AU99" s="1"/>
    </row>
    <row r="100" spans="2:47" customFormat="1" ht="30" customHeight="1" thickBot="1" x14ac:dyDescent="0.25">
      <c r="B100" s="111"/>
      <c r="C100" s="64" t="s">
        <v>15</v>
      </c>
      <c r="D100" s="65">
        <v>29.7</v>
      </c>
      <c r="E100" s="83">
        <f>99.06/D100</f>
        <v>3.3353535353535353</v>
      </c>
      <c r="F100" s="84">
        <f>325/D100</f>
        <v>10.942760942760943</v>
      </c>
      <c r="G100" s="83">
        <f t="shared" si="20"/>
        <v>1.6676767676767676</v>
      </c>
      <c r="H100" s="84">
        <f t="shared" si="20"/>
        <v>5.4713804713804715</v>
      </c>
      <c r="I100" s="83">
        <f>20.574/D100</f>
        <v>0.69272727272727275</v>
      </c>
      <c r="J100" s="84">
        <f>67.5/D100</f>
        <v>2.2727272727272729</v>
      </c>
      <c r="K100" s="85">
        <f t="shared" si="21"/>
        <v>4.720808080808081</v>
      </c>
      <c r="L100" s="84">
        <f t="shared" si="21"/>
        <v>15.488215488215488</v>
      </c>
      <c r="M100" s="85">
        <f t="shared" si="2"/>
        <v>2.3604040404040405</v>
      </c>
      <c r="N100" s="84">
        <f t="shared" si="3"/>
        <v>7.7441077441077439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S100" s="1"/>
      <c r="AU100" s="1"/>
    </row>
    <row r="101" spans="2:47" customFormat="1" ht="30" customHeight="1" thickBot="1" x14ac:dyDescent="0.25">
      <c r="B101" s="66"/>
      <c r="C101" s="67"/>
      <c r="D101" s="67"/>
      <c r="E101" s="86"/>
      <c r="F101" s="87"/>
      <c r="G101" s="86"/>
      <c r="H101" s="87"/>
      <c r="I101" s="86"/>
      <c r="J101" s="87"/>
      <c r="K101" s="88"/>
      <c r="L101" s="87"/>
      <c r="M101" s="88"/>
      <c r="N101" s="87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S101" s="1"/>
      <c r="AU101" s="1"/>
    </row>
    <row r="102" spans="2:47" customFormat="1" ht="30" customHeight="1" thickBot="1" x14ac:dyDescent="0.25">
      <c r="B102" s="109" t="s">
        <v>11</v>
      </c>
      <c r="C102" s="68" t="s">
        <v>13</v>
      </c>
      <c r="D102" s="69">
        <v>50</v>
      </c>
      <c r="E102" s="76">
        <f>99.06/D102</f>
        <v>1.9812000000000001</v>
      </c>
      <c r="F102" s="77">
        <f>325/D102</f>
        <v>6.5</v>
      </c>
      <c r="G102" s="76">
        <f t="shared" ref="G102:H104" si="22">E102/2</f>
        <v>0.99060000000000004</v>
      </c>
      <c r="H102" s="77">
        <f t="shared" si="22"/>
        <v>3.25</v>
      </c>
      <c r="I102" s="76">
        <f>20.574/D102</f>
        <v>0.41148000000000001</v>
      </c>
      <c r="J102" s="77">
        <f>67.5/D102</f>
        <v>1.35</v>
      </c>
      <c r="K102" s="78">
        <f t="shared" ref="K102:L104" si="23">E102+2*I102</f>
        <v>2.80416</v>
      </c>
      <c r="L102" s="77">
        <f t="shared" si="23"/>
        <v>9.1999999999999993</v>
      </c>
      <c r="M102" s="78">
        <f t="shared" si="2"/>
        <v>1.40208</v>
      </c>
      <c r="N102" s="77">
        <f t="shared" si="3"/>
        <v>4.5999999999999996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S102" s="1"/>
      <c r="AU102" s="1"/>
    </row>
    <row r="103" spans="2:47" customFormat="1" ht="30" customHeight="1" thickBot="1" x14ac:dyDescent="0.25">
      <c r="B103" s="110"/>
      <c r="C103" s="70" t="s">
        <v>14</v>
      </c>
      <c r="D103" s="71">
        <v>51</v>
      </c>
      <c r="E103" s="79">
        <f>99.06/D103</f>
        <v>1.9423529411764706</v>
      </c>
      <c r="F103" s="80">
        <f>325/D103</f>
        <v>6.3725490196078427</v>
      </c>
      <c r="G103" s="79">
        <f t="shared" si="22"/>
        <v>0.97117647058823531</v>
      </c>
      <c r="H103" s="80">
        <f t="shared" si="22"/>
        <v>3.1862745098039214</v>
      </c>
      <c r="I103" s="79">
        <f>20.574/D103</f>
        <v>0.40341176470588236</v>
      </c>
      <c r="J103" s="80">
        <f>67.5/D103</f>
        <v>1.3235294117647058</v>
      </c>
      <c r="K103" s="81">
        <f t="shared" si="23"/>
        <v>2.7491764705882353</v>
      </c>
      <c r="L103" s="82">
        <f t="shared" si="23"/>
        <v>9.0196078431372548</v>
      </c>
      <c r="M103" s="81">
        <f t="shared" si="2"/>
        <v>1.3745882352941177</v>
      </c>
      <c r="N103" s="82">
        <f t="shared" si="3"/>
        <v>4.5098039215686274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S103" s="1"/>
      <c r="AU103" s="1"/>
    </row>
    <row r="104" spans="2:47" customFormat="1" ht="30" customHeight="1" thickBot="1" x14ac:dyDescent="0.25">
      <c r="B104" s="111"/>
      <c r="C104" s="64" t="s">
        <v>15</v>
      </c>
      <c r="D104" s="65">
        <v>52</v>
      </c>
      <c r="E104" s="83">
        <f>99.06/D104</f>
        <v>1.905</v>
      </c>
      <c r="F104" s="84">
        <f>325/D104</f>
        <v>6.25</v>
      </c>
      <c r="G104" s="83">
        <f t="shared" si="22"/>
        <v>0.95250000000000001</v>
      </c>
      <c r="H104" s="84">
        <f t="shared" si="22"/>
        <v>3.125</v>
      </c>
      <c r="I104" s="83">
        <f>20.574/D104</f>
        <v>0.39565384615384619</v>
      </c>
      <c r="J104" s="84">
        <f>67.5/D104</f>
        <v>1.2980769230769231</v>
      </c>
      <c r="K104" s="85">
        <f t="shared" si="23"/>
        <v>2.6963076923076925</v>
      </c>
      <c r="L104" s="84">
        <f t="shared" si="23"/>
        <v>8.8461538461538467</v>
      </c>
      <c r="M104" s="85">
        <f t="shared" si="2"/>
        <v>1.3481538461538463</v>
      </c>
      <c r="N104" s="84">
        <f t="shared" si="3"/>
        <v>4.4230769230769234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S104" s="1"/>
      <c r="AU104" s="1"/>
    </row>
    <row r="105" spans="2:47" ht="30" customHeight="1" thickBot="1" x14ac:dyDescent="0.25">
      <c r="B105" s="66"/>
      <c r="C105" s="67"/>
      <c r="D105" s="67"/>
      <c r="E105" s="86"/>
      <c r="F105" s="87"/>
      <c r="G105" s="86"/>
      <c r="H105" s="87"/>
      <c r="I105" s="86"/>
      <c r="J105" s="87"/>
      <c r="K105" s="88"/>
      <c r="L105" s="87"/>
      <c r="M105" s="88"/>
      <c r="N105" s="87"/>
    </row>
    <row r="106" spans="2:47" ht="30" customHeight="1" thickBot="1" x14ac:dyDescent="0.25">
      <c r="B106" s="109" t="s">
        <v>12</v>
      </c>
      <c r="C106" s="68" t="s">
        <v>13</v>
      </c>
      <c r="D106" s="69">
        <v>70</v>
      </c>
      <c r="E106" s="76">
        <f>99.06/D106</f>
        <v>1.4151428571428573</v>
      </c>
      <c r="F106" s="77">
        <f>325/D106</f>
        <v>4.6428571428571432</v>
      </c>
      <c r="G106" s="76">
        <f t="shared" ref="G106:H108" si="24">E106/2</f>
        <v>0.70757142857142863</v>
      </c>
      <c r="H106" s="77">
        <f t="shared" si="24"/>
        <v>2.3214285714285716</v>
      </c>
      <c r="I106" s="76">
        <f>20.574/D106</f>
        <v>0.29391428571428574</v>
      </c>
      <c r="J106" s="77">
        <f>67.5/D106</f>
        <v>0.9642857142857143</v>
      </c>
      <c r="K106" s="78">
        <f t="shared" ref="K106:L108" si="25">E106+2*I106</f>
        <v>2.0029714285714286</v>
      </c>
      <c r="L106" s="77">
        <f t="shared" si="25"/>
        <v>6.5714285714285721</v>
      </c>
      <c r="M106" s="78">
        <f t="shared" si="2"/>
        <v>1.0014857142857143</v>
      </c>
      <c r="N106" s="77">
        <f t="shared" si="3"/>
        <v>3.285714285714286</v>
      </c>
    </row>
    <row r="107" spans="2:47" ht="30" customHeight="1" thickBot="1" x14ac:dyDescent="0.25">
      <c r="B107" s="110"/>
      <c r="C107" s="70" t="s">
        <v>14</v>
      </c>
      <c r="D107" s="71">
        <v>70.25</v>
      </c>
      <c r="E107" s="79">
        <f>99.06/D107</f>
        <v>1.4101067615658363</v>
      </c>
      <c r="F107" s="80">
        <f>325/D107</f>
        <v>4.6263345195729535</v>
      </c>
      <c r="G107" s="79">
        <f t="shared" si="24"/>
        <v>0.70505338078291813</v>
      </c>
      <c r="H107" s="80">
        <f t="shared" si="24"/>
        <v>2.3131672597864767</v>
      </c>
      <c r="I107" s="79">
        <f>20.574/D107</f>
        <v>0.29286832740213525</v>
      </c>
      <c r="J107" s="80">
        <f>67.5/D107</f>
        <v>0.96085409252669041</v>
      </c>
      <c r="K107" s="81">
        <f t="shared" si="25"/>
        <v>1.9958434163701066</v>
      </c>
      <c r="L107" s="82">
        <f t="shared" si="25"/>
        <v>6.5480427046263348</v>
      </c>
      <c r="M107" s="81">
        <f t="shared" si="2"/>
        <v>0.99792170818505332</v>
      </c>
      <c r="N107" s="82">
        <f t="shared" si="3"/>
        <v>3.2740213523131674</v>
      </c>
    </row>
    <row r="108" spans="2:47" ht="30" customHeight="1" thickBot="1" x14ac:dyDescent="0.25">
      <c r="B108" s="111"/>
      <c r="C108" s="64" t="s">
        <v>15</v>
      </c>
      <c r="D108" s="65">
        <v>70.5</v>
      </c>
      <c r="E108" s="83">
        <f>99.06/D108</f>
        <v>1.4051063829787234</v>
      </c>
      <c r="F108" s="84">
        <f>325/D108</f>
        <v>4.6099290780141846</v>
      </c>
      <c r="G108" s="83">
        <f t="shared" si="24"/>
        <v>0.70255319148936168</v>
      </c>
      <c r="H108" s="84">
        <f t="shared" si="24"/>
        <v>2.3049645390070923</v>
      </c>
      <c r="I108" s="83">
        <f>20.574/D108</f>
        <v>0.29182978723404257</v>
      </c>
      <c r="J108" s="84">
        <f>67.5/D108</f>
        <v>0.95744680851063835</v>
      </c>
      <c r="K108" s="85">
        <f t="shared" si="25"/>
        <v>1.9887659574468084</v>
      </c>
      <c r="L108" s="84">
        <f t="shared" si="25"/>
        <v>6.5248226950354615</v>
      </c>
      <c r="M108" s="85">
        <f t="shared" si="2"/>
        <v>0.9943829787234042</v>
      </c>
      <c r="N108" s="84">
        <f t="shared" si="3"/>
        <v>3.2624113475177308</v>
      </c>
    </row>
    <row r="109" spans="2:47" ht="30" customHeight="1" x14ac:dyDescent="0.2"/>
    <row r="110" spans="2:47" ht="30" customHeight="1" x14ac:dyDescent="0.2"/>
    <row r="111" spans="2:47" ht="30" customHeight="1" x14ac:dyDescent="0.2"/>
    <row r="112" spans="2:47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</sheetData>
  <sheetProtection algorithmName="SHA-512" hashValue="d9+Q+cw90hxQGxbjMv9Cn5kmbI89DOqgRU+1ZpwYnX7R++mF3j8UHMfi5ZKMJSjfvbgRgwa4rqWLUAv3fG72pA==" saltValue="YvQihJONltjFDi+kliomeQ==" spinCount="100000" sheet="1" objects="1" scenarios="1"/>
  <mergeCells count="75">
    <mergeCell ref="AT43:AT45"/>
    <mergeCell ref="M60:N60"/>
    <mergeCell ref="D9:M13"/>
    <mergeCell ref="D14:M18"/>
    <mergeCell ref="H46:N47"/>
    <mergeCell ref="H48:N49"/>
    <mergeCell ref="C53:F54"/>
    <mergeCell ref="C55:F56"/>
    <mergeCell ref="G53:J54"/>
    <mergeCell ref="K53:N54"/>
    <mergeCell ref="C51:F52"/>
    <mergeCell ref="C48:G49"/>
    <mergeCell ref="C46:G47"/>
    <mergeCell ref="Q24:Q26"/>
    <mergeCell ref="Y17:AL20"/>
    <mergeCell ref="Y14:AL16"/>
    <mergeCell ref="AE45:AF46"/>
    <mergeCell ref="AJ38:AJ40"/>
    <mergeCell ref="AA38:AA40"/>
    <mergeCell ref="Q43:Q45"/>
    <mergeCell ref="Y4:AL6"/>
    <mergeCell ref="Y7:AL10"/>
    <mergeCell ref="AL37:AL41"/>
    <mergeCell ref="AM27:AM30"/>
    <mergeCell ref="X27:X30"/>
    <mergeCell ref="X24:X26"/>
    <mergeCell ref="AT27:AT30"/>
    <mergeCell ref="Q27:Q30"/>
    <mergeCell ref="S56:V57"/>
    <mergeCell ref="AM24:AM26"/>
    <mergeCell ref="AT24:AT26"/>
    <mergeCell ref="Q38:Q40"/>
    <mergeCell ref="X36:X42"/>
    <mergeCell ref="V37:V41"/>
    <mergeCell ref="W37:W41"/>
    <mergeCell ref="Y37:Y41"/>
    <mergeCell ref="Z37:Z41"/>
    <mergeCell ref="U38:U40"/>
    <mergeCell ref="AT38:AT40"/>
    <mergeCell ref="AM36:AM42"/>
    <mergeCell ref="AP38:AP40"/>
    <mergeCell ref="AN37:AN41"/>
    <mergeCell ref="AO37:AO41"/>
    <mergeCell ref="AK37:AK41"/>
    <mergeCell ref="S55:X55"/>
    <mergeCell ref="AB55:AI55"/>
    <mergeCell ref="AB50:AI50"/>
    <mergeCell ref="AD47:AG47"/>
    <mergeCell ref="AC48:AH48"/>
    <mergeCell ref="AC49:AH49"/>
    <mergeCell ref="AB51:AI52"/>
    <mergeCell ref="AM58:AM59"/>
    <mergeCell ref="AB53:AI54"/>
    <mergeCell ref="B106:B108"/>
    <mergeCell ref="B102:B104"/>
    <mergeCell ref="B98:B100"/>
    <mergeCell ref="B94:B96"/>
    <mergeCell ref="B90:B92"/>
    <mergeCell ref="B86:B88"/>
    <mergeCell ref="B82:B84"/>
    <mergeCell ref="B78:B80"/>
    <mergeCell ref="B74:B76"/>
    <mergeCell ref="B70:B72"/>
    <mergeCell ref="B66:B68"/>
    <mergeCell ref="B62:B64"/>
    <mergeCell ref="C61:D61"/>
    <mergeCell ref="X52:X53"/>
    <mergeCell ref="E60:F60"/>
    <mergeCell ref="G60:H60"/>
    <mergeCell ref="K60:L60"/>
    <mergeCell ref="I59:J59"/>
    <mergeCell ref="I58:J58"/>
    <mergeCell ref="E58:F58"/>
    <mergeCell ref="E59:F59"/>
    <mergeCell ref="I60:J60"/>
  </mergeCells>
  <pageMargins left="0" right="0" top="0.39370078740157483" bottom="0.39370078740157483" header="0" footer="0"/>
  <headerFooter>
    <oddHeader>&amp;C&amp;A</oddHeader>
    <oddFooter>&amp;CStrona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818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Aumero System</dc:creator>
  <cp:lastModifiedBy>Aumero-RFB</cp:lastModifiedBy>
  <cp:revision>16</cp:revision>
  <dcterms:created xsi:type="dcterms:W3CDTF">2024-10-10T22:59:23Z</dcterms:created>
  <dcterms:modified xsi:type="dcterms:W3CDTF">2025-03-27T11:32:47Z</dcterms:modified>
</cp:coreProperties>
</file>